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lovaa\Desktop\"/>
    </mc:Choice>
  </mc:AlternateContent>
  <bookViews>
    <workbookView xWindow="0" yWindow="0" windowWidth="28800" windowHeight="12435"/>
  </bookViews>
  <sheets>
    <sheet name="Версия 22.07.24" sheetId="2" r:id="rId1"/>
    <sheet name="Лист1" sheetId="3" r:id="rId2"/>
  </sheets>
  <calcPr calcId="152511"/>
</workbook>
</file>

<file path=xl/calcChain.xml><?xml version="1.0" encoding="utf-8"?>
<calcChain xmlns="http://schemas.openxmlformats.org/spreadsheetml/2006/main">
  <c r="I58" i="2" l="1"/>
  <c r="I57" i="2"/>
  <c r="O57" i="2"/>
  <c r="G109" i="3"/>
  <c r="N58" i="2"/>
  <c r="I59" i="2"/>
  <c r="N57" i="2"/>
  <c r="K57" i="2"/>
  <c r="H57" i="2" s="1"/>
  <c r="H58" i="2" s="1"/>
  <c r="G121" i="3"/>
  <c r="G108" i="3"/>
  <c r="H59" i="2"/>
  <c r="C100" i="3"/>
  <c r="K58" i="2"/>
  <c r="C99" i="3"/>
  <c r="J57" i="2"/>
  <c r="C114" i="3"/>
</calcChain>
</file>

<file path=xl/comments1.xml><?xml version="1.0" encoding="utf-8"?>
<comments xmlns="http://schemas.openxmlformats.org/spreadsheetml/2006/main">
  <authors>
    <author>Ямщиков Евгений Александрович</author>
  </authors>
  <commentList>
    <comment ref="I56" authorId="0" shapeId="0">
      <text>
        <r>
          <rPr>
            <b/>
            <sz val="9"/>
            <color indexed="81"/>
            <rFont val="Tahoma"/>
            <family val="2"/>
            <charset val="204"/>
          </rPr>
          <t>Ямщиков Евгений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на основании данных за 6 месяцев*2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Ямщиков Евгений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доход по БУ 90.01+91.01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Ямщиков Евгений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стомость приобретенных товаров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  <charset val="204"/>
          </rPr>
          <t>Ямщиков Евгений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амортизация на 02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  <charset val="204"/>
          </rPr>
          <t>Ямщиков Евгений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фактически уплаченные в 2023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  <charset val="204"/>
          </rPr>
          <t>Ямщиков Евгений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на основании данных за 6 месяцев 2024</t>
        </r>
      </text>
    </comment>
  </commentList>
</comments>
</file>

<file path=xl/sharedStrings.xml><?xml version="1.0" encoding="utf-8"?>
<sst xmlns="http://schemas.openxmlformats.org/spreadsheetml/2006/main" count="544" uniqueCount="398">
  <si>
    <t>№</t>
  </si>
  <si>
    <t>Область</t>
  </si>
  <si>
    <t>Показатель</t>
  </si>
  <si>
    <t>Метод расчета</t>
  </si>
  <si>
    <t>E</t>
  </si>
  <si>
    <t>Эффективность водопользования</t>
  </si>
  <si>
    <t>Очищенные сточные воды</t>
  </si>
  <si>
    <t>Управление отходами</t>
  </si>
  <si>
    <t>Отходы, повторно используемые, восстановленные и переработанные</t>
  </si>
  <si>
    <t>Опасные отходы</t>
  </si>
  <si>
    <t>Энергоэффективность</t>
  </si>
  <si>
    <t>Протяженность автомобильных дорог</t>
  </si>
  <si>
    <t>Гендерное равенство</t>
  </si>
  <si>
    <t>Переобучение и повышение квалификации женщин в отпуске по уходу за ребенком</t>
  </si>
  <si>
    <t>Здоровье и безопасность работников</t>
  </si>
  <si>
    <t>Физическая культура и спорт</t>
  </si>
  <si>
    <t>Дорожно-транспортные происшествия</t>
  </si>
  <si>
    <t>Санитарное состояние питьевого водоснабжения</t>
  </si>
  <si>
    <t>Распространенность употребления табака</t>
  </si>
  <si>
    <t>Количество банкоматов</t>
  </si>
  <si>
    <t>Оборудование для маломобильных групп населения</t>
  </si>
  <si>
    <t>Площадь зеленых насаждений</t>
  </si>
  <si>
    <t>Система социального менеджмента</t>
  </si>
  <si>
    <t>Управление</t>
  </si>
  <si>
    <t>Высшее образование</t>
  </si>
  <si>
    <t>Среднее профессиональное образование</t>
  </si>
  <si>
    <t xml:space="preserve">Выручка </t>
  </si>
  <si>
    <t xml:space="preserve">Чистая добавленная стоимость </t>
  </si>
  <si>
    <t>Налоги и другие отчисления государству</t>
  </si>
  <si>
    <t>«Зеленые» инвестиции</t>
  </si>
  <si>
    <t xml:space="preserve">Подрядчики и поставщики </t>
  </si>
  <si>
    <t>Члены совета директоров по возрастным группам</t>
  </si>
  <si>
    <t>Антикоррупционная практика</t>
  </si>
  <si>
    <t>Системы менеджмента борьбы со взяточничеством</t>
  </si>
  <si>
    <t xml:space="preserve">Экология (E) </t>
  </si>
  <si>
    <t>Социум (S)</t>
  </si>
  <si>
    <t>Система экологического менеджмента</t>
  </si>
  <si>
    <t>Валовая добавленная стоимость</t>
  </si>
  <si>
    <t xml:space="preserve">Рациональное использование водных ресурсов </t>
  </si>
  <si>
    <t>Образование отходов</t>
  </si>
  <si>
    <t xml:space="preserve">Качество атмосферного воздуха </t>
  </si>
  <si>
    <t>Выбросы автотранспорта</t>
  </si>
  <si>
    <t>Энергопотребление и воздействие на климат</t>
  </si>
  <si>
    <t xml:space="preserve">Защита и восстановление экосистем суши </t>
  </si>
  <si>
    <t>Природоохранные расходы</t>
  </si>
  <si>
    <t>Система энергетического менеджмента</t>
  </si>
  <si>
    <t>Аварии и инциденты, вызвавшие экологический ущерб</t>
  </si>
  <si>
    <t>Зеленые насаждения</t>
  </si>
  <si>
    <t>Эффективное теплоснабжение</t>
  </si>
  <si>
    <t>Производство и потребление энергии с использованием ВИЭ</t>
  </si>
  <si>
    <t>Санитарное состояние атмосферного воздуха</t>
  </si>
  <si>
    <t>Управление персоналом</t>
  </si>
  <si>
    <t>Структура персонала в разбивке по полу</t>
  </si>
  <si>
    <t>Структура персонала в разбивке по возрасту</t>
  </si>
  <si>
    <t>Коэффициент текучести кадров</t>
  </si>
  <si>
    <t>Качество развития инфраструктуры</t>
  </si>
  <si>
    <t>Среднемесячная номинальная начисленная заработная плата работников УК к средней заработной плате в субъекте РФ</t>
  </si>
  <si>
    <t xml:space="preserve"> Динамика реальной среднемесячной заработной платы</t>
  </si>
  <si>
    <t xml:space="preserve">Финансовые результаты </t>
  </si>
  <si>
    <t xml:space="preserve">Инвестиции в устойчивое развитие </t>
  </si>
  <si>
    <t>Благотворительность и иные социальные проекты</t>
  </si>
  <si>
    <t>Резидентная политика</t>
  </si>
  <si>
    <t>Местные закупки</t>
  </si>
  <si>
    <t xml:space="preserve">Репутация управляющей компании </t>
  </si>
  <si>
    <t>Система менеджмента устойчивости события</t>
  </si>
  <si>
    <t>Корпоративное управление</t>
  </si>
  <si>
    <t>Взаимодействие с резидентами</t>
  </si>
  <si>
    <t xml:space="preserve">Экологические требования </t>
  </si>
  <si>
    <t>Наличие у УК ИП/ПТ/ОЭЗ/ТОР экологических требований к поставщикам/подрядчикам (например, соответствие политике компании по охране окружающей среды и внутренним стандартам компании) и системы аудита подрядчиков/поставщиков на соответствие требованиям компании</t>
  </si>
  <si>
    <t>Наличие у УК ИП/ПТ/ОЭЗ/ТОР действующего сертификата ISO 37001 или наличие функционирующей системы менеджмента качества</t>
  </si>
  <si>
    <t>Охрана здоровья и безопасность труда работников</t>
  </si>
  <si>
    <t>Производственный травматизм</t>
  </si>
  <si>
    <t>Услуги управляющей компании</t>
  </si>
  <si>
    <t>Фонд оплаты труда</t>
  </si>
  <si>
    <t>Коллективный договор</t>
  </si>
  <si>
    <t>Наличие действующего сертификата ISO 26000 (ГОСТ Р ИСО 26000) или наличие функционирующей системы менеджмента качества</t>
  </si>
  <si>
    <t>Наличие действующего сертификата ISO 45000 (ГОСТ Р ИСО 45000) или наличие функционирующей системы менеджмента качества</t>
  </si>
  <si>
    <t>Наличие у УК ИП/ПТ/ОЭЗ/ТОР действующего сертификата ISO 31000 (ГОСТ Р ИСО 31000-2019)</t>
  </si>
  <si>
    <t xml:space="preserve">Наличие у УК ИП/ПТ/ОЭЗ/ТОР действующего сертификата ISO 20121 (ГОСТ Р ИСО 20121-2014) </t>
  </si>
  <si>
    <t>Наличие действующего сертификата ISO 14001 (ГОСТ Р ИСО 14001-2016) или наличие функционирующей системы менеджмента качества</t>
  </si>
  <si>
    <t>Наличие действующего сертификата ISO 50001 (ГОСТ Р ИСО 50001-2012) или наличие функционирующей системы менеджмента качества</t>
  </si>
  <si>
    <t xml:space="preserve">Рециркуляция и повторное использование воды </t>
  </si>
  <si>
    <t>Производство и потребление чистой электроэнергии</t>
  </si>
  <si>
    <t xml:space="preserve">Соблюдение законодательства в области социальной политики  </t>
  </si>
  <si>
    <t xml:space="preserve">Соблюдение законодательства в области корпоративного управления  </t>
  </si>
  <si>
    <t>Система менеджмента безопасности труда и охраны здоровья</t>
  </si>
  <si>
    <t xml:space="preserve">Наружное освещение территории </t>
  </si>
  <si>
    <t>Зоны рекреации</t>
  </si>
  <si>
    <t xml:space="preserve">Обучение персонала </t>
  </si>
  <si>
    <t xml:space="preserve">Трудоустройство инвалидов и граждан с ОВЗ </t>
  </si>
  <si>
    <t>Доля инвалидов и граждан с ОВЗ в общей численности работников УК ИП/ПТ/ОЭЗ/ТОР на конец отчетного периода, %</t>
  </si>
  <si>
    <t>Соотношение количества женщин на руководящих должностях в УК ИП/ПТ/ОЭЗ/ТОР к общему числу руководителей на конец отчетного периода, %</t>
  </si>
  <si>
    <t>Доля курящих работников к общему числу работников УК ИП/ПТ/ОЭЗ/ТОР, %</t>
  </si>
  <si>
    <t>Женщины на руководящих должностях</t>
  </si>
  <si>
    <t>Женщины, имеющие детей дошкольного возраста</t>
  </si>
  <si>
    <t>Затраты резидентов на НИОКР</t>
  </si>
  <si>
    <t xml:space="preserve">Количество РИД резидентов </t>
  </si>
  <si>
    <t xml:space="preserve">Заседания совета директоров и коэффициент посещаемости </t>
  </si>
  <si>
    <t>Женщины в совете директоров</t>
  </si>
  <si>
    <t>Обучение по вопросам противодействия коррупции</t>
  </si>
  <si>
    <t>Штрафы в соответствии с предписаниями</t>
  </si>
  <si>
    <t>Система менеджмента рисков</t>
  </si>
  <si>
    <t xml:space="preserve">Вознаграждения и компенсации членам совета директоров </t>
  </si>
  <si>
    <t>Уловленные и обезвреженные загрязняющие атмосферу вещества</t>
  </si>
  <si>
    <t xml:space="preserve">Количество высаженных деревьев и кустарников в текущем и предыдущем отчетных периодах, ед. </t>
  </si>
  <si>
    <t>а) объем потребления тепловой энергии УК ИП/ПТ/ОЭЗ/ТОР в текущем и предыдущем отчетных периодах, Гкал;                                                                                                                                                                                                                                                                                б) потребление тепловой энергии в расчете на чистую добавленную стоимость в текущем и предыдущем отчетных периодах, Гкал/руб.;
г) изменение потребления тепловой энергии относительно предыдущего отчетного периода, Гкал, %;
г) изменение потребления тепловой энергии в расчете на чистую добавленную стоимость относительно предыдущего отчетного периода, Гкал, %;
д) проведение мероприятий, направленных на повышение эффективности теплоснабжения.</t>
  </si>
  <si>
    <t>Наличие на территории ИП/ПТ/ОЭЗ/ТОР оборудования для маломобильных групп населения</t>
  </si>
  <si>
    <t>Доля площади зеленых насаждений в общей площади ИП/ПТ/ОЭЗ/ТОР, %</t>
  </si>
  <si>
    <t>Общая протяженность автомобильных дорог на территории ИП/ПТ/ОЭЗ/ТОР, км</t>
  </si>
  <si>
    <t xml:space="preserve">Наличие инцидентов и спорных ситуаций, вызвавших социальный ущерб </t>
  </si>
  <si>
    <t xml:space="preserve">Выручка УК ИП/ПТ/ОЭЗ/ТОР в текущем и предыдущем отчетных периодах, тыс. руб. </t>
  </si>
  <si>
    <t>Наличие у УК ИП/ПТ/ОЭЗ/ТОР действующей резидентной политики (документа, содержащего требования к отбору потенциальных инвесторов, дополнительных по отношению к базовым требованиям законодательства)</t>
  </si>
  <si>
    <t>а) общая сумма расходов УК ИП/ПТ/ОЭЗ/ТОР на закупки (на основании фактически понесенных расходов) в текущем и предыдущем отчетных периодах, тыс. руб.;
б) общая сумма расходов на закупки у местных поставщиков (из того же субъекта РФ, что и УК) в текущем и предыдущем отчетных периодах, тыс. руб.;  
в) доля расходов на закупки у местных поставщиков от общей суммы расходов на закупки в текущем и предыдущем отчетных периодах, %;  
г) изменение расходов на закупки у местных поставщиков относительно предыдущего отчетного периода, тыс. руб., %</t>
  </si>
  <si>
    <t>а) количество заседаний совета директоров (коллегиального исполнительного органа общества) в отчетном периоде, ед.
б) количество членов совета директоров, участвующих в каждом заседании совета директоров в отчетном периоде, разделенное на общее число директоров, заседающих в совете директоров, умноженное на количество заседаний совета директоров в отчетном периоде</t>
  </si>
  <si>
    <t xml:space="preserve">Общая годовая компенсация (включая базовый оклад и переменную компенсацию) для каждого исполнительного и неисполнительного членов совета директоров, тыс. руб. </t>
  </si>
  <si>
    <t>Общая стоимость уплаченных и подлежащих уплате штрафов коррупционной направленности, наложенных регулирующими органами и судами на УК ИП/ПТ/ОЭЗ/ТОР в текущем и предыдущем отчетных периодах, тыс. руб.</t>
  </si>
  <si>
    <t>Количество членов совета директоров (коллегиального исполнительного органа общества), распределенных по возрастным группам  (до 30, 30-50, старше 50), чел., %</t>
  </si>
  <si>
    <t>Соотношение количества женщин-членов совета директоров к общему числу членов совета директоров (коллегиального исполнительного органа общества), чел., %</t>
  </si>
  <si>
    <t>Количество охраняемых результатов интеллектуальной деятельности резидентов ИП/ПТ/ОЭЗ/ТОР, ед. 
В совокупном количестве РИД, созданных и/или используемых резидентами в течение года, учитываются все РИД, учтённые на балансе резидентов ИП/ПТ/ОЭЗ/ТОР или на забалансовых счетах, включая результаты, по которым поданы заявки или осуществлена регистрация прав в Федеральной службе по интеллектуальной собственности (Роспатенте) или зарубежных ведомствах, включая:
1. секреты производства (ноу-хау);
2. объекты, охраняемые авторским правом, в том числе:
- конструкторская документация, информационные модели, эскизы и т.д.;
- базы данных;
- программы для электронных вычислительных машин (программы для ЭВМ);
3. объекты, охраняемые патентным правом:
- изобретения;                                                                                                                       
- полезные модели;
- промышленные образцы;
- селекционные достижения;
4. средства индивидуализации, обеспечивающие вывод товаров и/или услуг на российский и зарубежный рынки, в том числе:
- товарные знаки и знаки обслуживания;
- фирменные наименования;
- географические указания, наименования мест происхождения товаров</t>
  </si>
  <si>
    <t xml:space="preserve">а) количество проб атмосферного воздуха, взятых для исследования в отчетном периоде, ед.; 
б) количество проб атмосферного воздуха, не соответствующих санитарным требованиям в отчетном периоде, ед.; 
в) доля проб атмосферного воздуха, не соответствующих санитарным требованиям, от общего количества исследованных проб, %. </t>
  </si>
  <si>
    <t>а) количество проб питьевой воды, взятых для исследования в отчетном периоде, ед.; 
б) количество проб питьевой воды, не соответствующих гигиеническим нормативам в отчетном периоде, ед.;
в) доля проб питьевой воды, не соответствующих гигиеническим нормативам, от общего количества исследованных проб, %.</t>
  </si>
  <si>
    <t>а) объем повторно использованных, восстановленных и переработанных отходов УК ИП/ПТ/ОЭЗ/ТОР в текущем и предыдущем отчетных периодах, т; 
б) доля повторно использованных, восстановленных и переработанных отходов от общего количества отходов в текущем и предыдущем отчетных периодах, %;  
в) изменение объема повторно использованных, восстановленных и переработанных отходов относительно предыдущего отчетного периода, т, %.</t>
  </si>
  <si>
    <r>
      <t>а) объем нормативно очищенной сточной воды УК ИП/ПТ/ОЭЗ/ТОР в текущем и предыдущем отчетных периодах, тыс. м</t>
    </r>
    <r>
      <rPr>
        <vertAlign val="superscript"/>
        <sz val="11"/>
        <color rgb="FF000000"/>
        <rFont val="Calibri"/>
        <family val="2"/>
        <charset val="204"/>
      </rPr>
      <t>3</t>
    </r>
    <r>
      <rPr>
        <sz val="11"/>
        <color indexed="8"/>
        <rFont val="Calibri"/>
        <family val="2"/>
        <charset val="204"/>
      </rPr>
      <t>;                                                                                                                                      
б) доля нормативно очищенной сточной воды от общего стока воды в текущем и предыдущем отчетных периодах, %.</t>
    </r>
  </si>
  <si>
    <t xml:space="preserve">а) объем обработанных опасных отходов I и II классов опасности УК ИП/ПТ/ОЭЗ/ТОР в текущем и предыдущем отчетных периодах, т; 
б) доля обработанных опасных отходов I и II классов опасности от общего количества отходов в текущем и предыдущем отчетных периодах, %;  
в) изменение объема обработанных опасных отходов I и II классов опасности относительно предыдущего отчетного периода, т, %. </t>
  </si>
  <si>
    <t>В публичном  пространстве  зафиксирована спорная экологическая ситуация, связанная с компанией или её подрядчиками (включая судебные дела и невыполненные предписания надзорных органов, значительные штрафы, факт сокрытия нарушений и т.д). Отрицательная корректировка увеличивается в ситуациях, когда компания не предоставляет комментариев и актуальной информации на своем веб-сайте и в СМИ относительно спорной экологической ситуации (недостаточная информационная прозрачность);
- выявлены факты несоблюдения компанией природоохранного законодательства Российской Федерации;
- на территории, затрагиваемой хозяйственной деятельностью компании, есть виды из списка IUCN Red List species, компания напрямую влияет своей деятельностью на биоразнообразие, но не предпринимает никаких мер по сохранению/защите этих видов.</t>
  </si>
  <si>
    <t>Персонал УК ИП/ПТ/ОЭЗ/ТОР в разбивке по полу на конец отчетного и предыдущего отчетных периодов, чел., %</t>
  </si>
  <si>
    <t>а) объем отходов УК ИП/ПТ/ОЭЗ/ТОР в текущем и предыдущем отчетных периодах, т;
б) ключевые виды и объем отходов УК ИП/ПТ/ОЭЗ/ТОР по классам опасности в текущем и предыдущем отчетных периодах, т;
в) объем отходов в расчете на чистую добавленную стоимость в текущем и предыдущем отчетных периодах, т/руб.;  
г) изменение в образовании отходов по классам опасности относительно предыдущего отчетного периода, т, %; 
д) изменение в образовании отходов в расчете на чистую добавленную стоимость относительно предыдущего отчетного периода, т/руб., %;  
е) виды обращения с отходами;
ж) проведение мероприятий, направленных на повышение эффективности обращения с отходами.</t>
  </si>
  <si>
    <t>Прямые (предоставление абонементов в спортивные залы) и косвенные (затраты на корпоративную спортивную форму и спортивные мероприятия) расходы на физическую культуру и спорт на одного работника УК ИП/ПТ/ОЭЗ/ТОР в отчетном и предыдущем отчетных периодах, тыс. руб.</t>
  </si>
  <si>
    <t>Количество ДТП на территории ИП/ПТ/ОЭЗ/ТОР в отчетном и предыдущем отчетных периодах, ед.</t>
  </si>
  <si>
    <t>а) доля суммарной площади любых объектов для отдыха (включая зеленые площади и насаждения, спортивные площадки) от всей площади ИП/ПТ/ОЭЗ/ТОР, %; 
б) количество скамеек на 100 созданных рабочих мест на территории ИП/ПТ/ОЭЗ/ТОР, ед./100 раб. мест; 
в) количество урн на 100 созданных рабочих мест на территории ИП/ПТ/ОЭЗ/ТОР, ед./100 раб. мест.</t>
  </si>
  <si>
    <t>- в публичном пространстве зафиксирована спорная ситуация, связанная с нарушением прав работников, дискриминацией или соблюдением прав человека, имеющая широкий общественный резонанс;
- зафиксирована авария или инцидент, повлекшая за собой гибель людей и значительный ущерб и вызвавшая широкий общественный резонанс;
- выявлены факты несоблюдения компанией законодательства Российской Федерации.</t>
  </si>
  <si>
    <t>Выручка УК ИП/ПТ/ОЭЗ/ТОР за вычетом расходов на приобретенные материалы, товары и услуги в текущем и предыдущем отчетных периодах, тыс. руб. 
Доход = Выручка (включая НДС) + операционные доходы + внереализационные доходы (кроме субсидий); 
Валовая добавленная стоимость (Gross Value Added) = доход – стоимость приобретенных товаров, работ, услуг (счета 20, 25, 26, без учета затрат на персонал (ФОТ и НДФЛ)).</t>
  </si>
  <si>
    <t>а) количество предоставляемых резидентам ИП/ПТ/ОЭЗ/ТОР платных и бесплатных услуг, ед.;
б) соотношение между количеством платных и бесплатных услуг (при наличии последних), %.</t>
  </si>
  <si>
    <t>а) расходы УК ИП/ПТ/ОЭЗ/ТОР на благотворительные/добровольные пожертвования и инвестиции в более широком сообществе, где целевые бенефициары являются внешними по отношению к компании в текущем и предыдущем отчетных периодах, тыс. руб.;
б) доля расходов на благотворительность и иные социальные проекты в общих расходах УК ИП/ПТ/ОЭЗ/ТОР в текущем и предыдущем отчетных периодах, %; 
в) изменение расходов УК ИП/ПТ/ОЭЗ/ТОР на благотворительность и иные социальные проекты относительно предыдущего отчетного периода, тыс. руб., %.</t>
  </si>
  <si>
    <r>
      <t>а) объем водопотребления УК ИП/ПТ/ОЭЗ/ТОР в текущем и предыдущем отчетных периодах, тыс. м</t>
    </r>
    <r>
      <rPr>
        <vertAlign val="superscript"/>
        <sz val="11"/>
        <color rgb="FF000000"/>
        <rFont val="Calibri"/>
        <family val="2"/>
        <charset val="204"/>
      </rPr>
      <t>3</t>
    </r>
    <r>
      <rPr>
        <sz val="11"/>
        <color indexed="8"/>
        <rFont val="Calibri"/>
        <family val="2"/>
        <charset val="204"/>
      </rPr>
      <t>;
б) объем водопотребления в расчете на чистую добавленную стоимость в текущем и предыдущем отчетных периодах, м</t>
    </r>
    <r>
      <rPr>
        <vertAlign val="superscript"/>
        <sz val="11"/>
        <color rgb="FF000000"/>
        <rFont val="Calibri"/>
        <family val="2"/>
        <charset val="204"/>
      </rPr>
      <t>3</t>
    </r>
    <r>
      <rPr>
        <sz val="11"/>
        <color indexed="8"/>
        <rFont val="Calibri"/>
        <family val="2"/>
        <charset val="204"/>
      </rPr>
      <t>/руб.;  
в) изменение объема водопользования относительно предыдущего отчетного периода, тыс. м</t>
    </r>
    <r>
      <rPr>
        <vertAlign val="superscript"/>
        <sz val="11"/>
        <color rgb="FF000000"/>
        <rFont val="Calibri"/>
        <family val="2"/>
        <charset val="204"/>
      </rPr>
      <t>3</t>
    </r>
    <r>
      <rPr>
        <sz val="11"/>
        <color indexed="8"/>
        <rFont val="Calibri"/>
        <family val="2"/>
        <charset val="204"/>
      </rPr>
      <t>, %;
г) изменение объема водопользования в расчете на чистую добавленную стоимость относительно предыдущего отчетного периода, м</t>
    </r>
    <r>
      <rPr>
        <vertAlign val="superscript"/>
        <sz val="11"/>
        <color rgb="FF000000"/>
        <rFont val="Calibri"/>
        <family val="2"/>
        <charset val="204"/>
      </rPr>
      <t>3</t>
    </r>
    <r>
      <rPr>
        <sz val="11"/>
        <color indexed="8"/>
        <rFont val="Calibri"/>
        <family val="2"/>
        <charset val="204"/>
      </rPr>
      <t>/руб., %;
д) проведение мероприятий, направленных на повышение эффективности водопользования.</t>
    </r>
  </si>
  <si>
    <t>а) индекс реальной начисленной заработной платы работников УК ИП/ПТ/ОЭЗ/ТОР в отчетном и предыдущем отчетных периодах, %;
б) динамика реальной среднемесячной заработной платы работников УК ИП/ПТ/ОЭЗ/ТОР, п.п.</t>
  </si>
  <si>
    <t>Доля работников УК ИП/ПТ/ОЭЗ/ТОР с высшим образованием (бакалавриат, специалитет, магистратура) от общего числа работников на конец отчетного периода, %</t>
  </si>
  <si>
    <t>Отношение количества работников УК ИП/ПТ/ОЭЗ/ТОР, покинувших компанию в отчетном периоде, к среднему количеству работников на конец отчетного периода, умноженное на 100 %, %</t>
  </si>
  <si>
    <t>Доля работников УК ИП/ПТ/ОЭЗ/ТОР со средним профессиональным образованием от общего числа работников на конец отчетного периода, %</t>
  </si>
  <si>
    <t>Доля работников УК ИП/ПТ/ОЭЗ/ТОР, использующих организованные с соблюдением требований безопасности услуги санитарии, включая устройства для мытья рук с мылом и водой в отчетном и предыдущем отчетных периодах, %</t>
  </si>
  <si>
    <t>Обеспеченность работников санитарно-гигиеническими средствами</t>
  </si>
  <si>
    <t>- выявлены факты несоблюдения компанией законодательства Российской Федерации, учредительных  и внутренних документов компании;
- выявлены признаки участия компании в осуществлении сомнительных  операций,  а также иной противоправной деятельности, осуществляемой топ-менеджментом/собственниками компании;
- осуществление чрезмерно рискованной инвестиционной и/или рыночной политики, а также других действий, ведущих к возможности нанесения ущерба клиентам, контрагентам, а, следовательно, и деловой репутации компании;
- публичные или судебные конфликты и споры по вопросам корпоративного управления;
- компания и/или ее владельцы имеют претензии от государственных органов, участвуют в судебных разбирательствах с наложением (потенциальной возможностью наложения) на него/них штрафных санкций в объемах, существенных для бизнеса.</t>
  </si>
  <si>
    <r>
      <t>а) объем повторного и оборотного использования (рециркуляции) воды УК ИП/ПТ/ОЭЗ/ТОР в текущем и предыдущем отчетных периодах, тыс. м</t>
    </r>
    <r>
      <rPr>
        <vertAlign val="superscript"/>
        <sz val="11"/>
        <color rgb="FF000000"/>
        <rFont val="Calibri"/>
        <family val="2"/>
        <charset val="204"/>
      </rPr>
      <t>3</t>
    </r>
    <r>
      <rPr>
        <sz val="11"/>
        <color indexed="8"/>
        <rFont val="Calibri"/>
        <family val="2"/>
        <charset val="204"/>
      </rPr>
      <t>; 
б) изменение объема повторного и оборотного использования (рециркуляции) воды относительно предыдущего отчетного периода, тыс. м</t>
    </r>
    <r>
      <rPr>
        <vertAlign val="superscript"/>
        <sz val="11"/>
        <color rgb="FF000000"/>
        <rFont val="Calibri"/>
        <family val="2"/>
        <charset val="204"/>
      </rPr>
      <t>3</t>
    </r>
    <r>
      <rPr>
        <sz val="11"/>
        <color indexed="8"/>
        <rFont val="Calibri"/>
        <family val="2"/>
        <charset val="204"/>
      </rPr>
      <t>, %.</t>
    </r>
  </si>
  <si>
    <t>а) объем уловленных и обезвреженных загрязняющих атмосферу веществ, т
б) доля уловленных и обезвреженных загрязняющих атмосферу веществ от общего объема выбросов загрязняющих атмосферу веществ в ИП/ПТ/ОЭЗ/ТОР в отчетном периоде, %</t>
  </si>
  <si>
    <t xml:space="preserve">а) объем природоохранных расходов УК ИП/ПТ/ОЭЗ/ТОР на сохранение биоразнообразия и охрану природных территорий в отчетном и предыдущем отчетных периодах, тыс. руб.; 
б) изменение природоохранных расходов относительно предыдущего отчетного периода, тыс. руб., %;                                                                                                                                                                                                                                                 в) доля природоохранных расходов в общем объеме расходов в отчетном периоде, %. </t>
  </si>
  <si>
    <t>Системы менеджмента</t>
  </si>
  <si>
    <t xml:space="preserve">Соблюдение законодательства в области экологической политики </t>
  </si>
  <si>
    <t>а) среднемесячная номинальная начисленная заработная плата работников УК ИП/ПТ/ОЭЗ/ТОР в отчетном и предыдущем отчетных периодах, тыс. руб.;
б) среднемесячная номинальная начисленная заработная плата в субъекте РФ в отчетном и предыдущем отчетных периодах, тыс. руб.;
в) отношение среднемесячной номинальной начисленной заработной платы работников УК ИП/ПТ/ОЭЗ/ТОР к средней заработной плате в субъекте Российской Федерации в отчетном и предыдущем отчетных периодах, %.</t>
  </si>
  <si>
    <t>Отношение затрат на рабочую силу (ФОТ, включая социальные выплаты и социальный пакет) УК ИП/ПТ/ОЭЗ/ТОР в отчетном периоде к выручке в отчетном периоде, %</t>
  </si>
  <si>
    <t>а) среднее количество часов обучения на одного работника (без учета академического отпуска) УК ИП/ПТ/ОЭЗ/ТОР в текущем и предыдущем отчетных периодах, ч.; 
б) прямые и косвенные расходы на обучение (включая такие расходы, как гонорары тренеров, учебные помещения, учебное оборудование, связанные с этим командировочные расходы и т.д.) на одного работника УК ИП/ПТ/ОЭЗ/ТОР в текущем и предыдущем отчетных периодах, тыс. руб.</t>
  </si>
  <si>
    <t>Количество банкоматов на территории ИП/ПТ/ОЭЗ/ТОР на м2 офисных эксплуатируемых площадей, ед./тыс. м2</t>
  </si>
  <si>
    <t>Доля расходов УК ИП/ПТ/ОЭЗ/ТОР на охрану труда и медицинские страховые программы, на здравоохранение, деятельность, финансируемую непосредственно компанией, и все расходы на поддержание условий труда на рабочем месте, вопросы, относящиеся к безопасности и гигиене труда, понесенные в текущем отчетном периоде, в % от выручки в отчетном периоде, %, в том числе:
- использование электроэнергии;
- меры по предотвращению пожаров и взрывов;
- санитарно-технические сооружения, моечные сооружения, снабжения питьевой водой и другие бытовые объекты, связанные с охраной труда и гигиеной труда;
- надзор за состоянием здоровья работников.</t>
  </si>
  <si>
    <t>Соотношение количества работников УК ИП/ПТ/ОЭЗ/ТОР, охваченных коллективным договором, к общему числу работников УК ИП/ПТ/ОЭЗ/ТОР на конец отчетного периода, %</t>
  </si>
  <si>
    <t>Соотношение количества женщин, имеющих детей дошкольного возраста, работающих в УК ИП/ПТ/ОЭЗ/ТОР, к общему числу работников на конец отчетного периода, %</t>
  </si>
  <si>
    <t>а) количество новых случаев травматизма, разделенное на общее количество часов, отработанных работниками УК ИП/ПТ/ОЭЗ/ТОР, на конец отчетного периода, ед.
б) количество работников, получивших травмы, к общему числу работников, %</t>
  </si>
  <si>
    <t>Количество внешних осветительных приборов на территории ИП/ПТ/ОЭЗ/ТОР, свободной от застройки, ед./га</t>
  </si>
  <si>
    <t>Затраты резидентов ИП/ПТ/ОЭЗ/ТОР на НИОКР в текущем и предыдущем отчетных периодах, тыс руб.
В составе затрат резидентов на НИОКР учитываются все издержки резидентов ИП/ПТ/ОЭЗ/ТОР, прямо относящиеся к деятельности по исследованиям и разработкам, в том числе: 
1.   Стоимость материально-производственных запасов и услуг сторонних организаций, используемых при выполнении указанных работ.
2.   Затраты на заработную плату и другие выплаты работникам, непосредственно занятым при выполнении указанных работ по трудовому договору.
3.   Отчисления на социальные нужды с заработной платы работникам, непосредственно занятым при выполнении работ по трудовому договору
4.   Стоимость спецоборудования и специальной оснастки, предназначенных для использования в качестве объектов испытаний и исследований.
5.   Затраты на содержание и эксплуатацию научно-исследовательского оборудования, установок и сооружений, других объектов основных средств и иного имущества.
6.   Общехозяйственные расходы, в случае если они непосредственно связаны с выполнением данных работ.
7.   Прочие расходы, непосредственно связанные с выполнением научно-исследовательских, опытно-конструкторских и технологических работ, включая расходы по проведению испытаний.
В состав затрат на НИОКР не могут быть включены расходы по сбыту</t>
  </si>
  <si>
    <t>а) количество работников УК ИП/ПТ/ОЭЗ/ТОР, прошедших обучение по вопросам противодействия коррупции в отчетном периоде, чел.; 
б) среднее количество часов обучения по вопросам противодействия коррупции на одного работника УК ИП/ПТ/ОЭЗ/ТОР в год, ч./чел.</t>
  </si>
  <si>
    <t>Косвенные энергетические выбросы парниковых газов</t>
  </si>
  <si>
    <r>
      <t>Объем выбросов парниковых газов от производства потребляемой электрической и тепловой энергии УК ИП/ПТ/ОЭЗ/ТОР в отчетном периоде, т СО</t>
    </r>
    <r>
      <rPr>
        <vertAlign val="subscript"/>
        <sz val="11"/>
        <color rgb="FF000000"/>
        <rFont val="Calibri"/>
        <family val="2"/>
        <charset val="204"/>
      </rPr>
      <t>2</t>
    </r>
    <r>
      <rPr>
        <sz val="11"/>
        <color indexed="8"/>
        <rFont val="Calibri"/>
        <family val="2"/>
        <charset val="204"/>
      </rPr>
      <t xml:space="preserve">-экв. </t>
    </r>
  </si>
  <si>
    <r>
      <t xml:space="preserve">Объем выбросов </t>
    </r>
    <r>
      <rPr>
        <sz val="11"/>
        <color theme="1"/>
        <rFont val="Calibri"/>
        <family val="2"/>
        <charset val="204"/>
      </rPr>
      <t>парниковых газов</t>
    </r>
    <r>
      <rPr>
        <sz val="11"/>
        <color indexed="8"/>
        <rFont val="Calibri"/>
        <family val="2"/>
        <charset val="204"/>
      </rPr>
      <t xml:space="preserve"> от автомобильного транспорта УК ИП/ПТ/ОЭЗ/ТОР в отчетном периоде, т СО</t>
    </r>
    <r>
      <rPr>
        <vertAlign val="subscript"/>
        <sz val="11"/>
        <color rgb="FF000000"/>
        <rFont val="Calibri"/>
        <family val="2"/>
        <charset val="204"/>
      </rPr>
      <t>2</t>
    </r>
    <r>
      <rPr>
        <sz val="11"/>
        <color indexed="8"/>
        <rFont val="Calibri"/>
        <family val="2"/>
        <charset val="204"/>
      </rPr>
      <t xml:space="preserve">-экв. </t>
    </r>
  </si>
  <si>
    <t>Стандарт раскрытия нефинансовой отчетности для управляющих компаний инфраструктурных площадок (ИП, ПТ, ОЭЗ, ТОР)</t>
  </si>
  <si>
    <t>Выбросы парниковых газов</t>
  </si>
  <si>
    <t xml:space="preserve">Объем выбросов парниковых газов УК ИП/ПТ/ОЭЗ/ТОР и резидентов ИП/ПТ/ОЭЗ/ТОР в отчетном периоде, т СО2-экв. </t>
  </si>
  <si>
    <t>Персонал УК ИП/ПТ/ОЭЗ/ТОР в разбивке по возрасту (до 30, 30-50, старше 50) на конец отчетного и предыдущего отчетных периодов, чел., %</t>
  </si>
  <si>
    <t>а) количество женщин в УК ИП/ПТ/ОЭЗ/ТОР, находящихся в отпуске по уходу за ребенком в возрасте до трех лет, на конец отчетного периода, чел.;
б) количество прошедших переобучение и повышение квалификации женщин в УК ИП/ПТ/ОЭЗ/ТОР, находящихся в отпуске по уходу за ребенком в возрасте до трех лет, на конец отчетного периода, чел.</t>
  </si>
  <si>
    <t>Выручка УК ИП/ПТ/ОЭЗ/ТОР за вычетом расходов на приобретенные материалы, товары и услуги и амортизации основных средств в текущем и предыдущем отчетных периодах, тыс. руб. 
Доход = Выручка (включая НДС) + операционные доходы + внереализационные доходы (кроме субсидий); 
Чистая добавленная стоимость (Net Value Added) = валовая добавленная стоимость (GVA) – амортизация (счета 20, 25, 26).</t>
  </si>
  <si>
    <t>Общая сумма уплаченных и подлежащих уплате налогов УК ИП/ПТ/ОЭЗ/ТОР (включая не только налоги на прибыль, но и другие сборы и налоги, такие как налоги на имущество или налоги на добавленную стоимость) плюс соответствующие уплаченные штрафы, а также все роялти, лицензионные сборы и другие отчисления государству в текущем и предыдущем отчетных периодах, тыс. руб.</t>
  </si>
  <si>
    <t>а) расходы УК ИП/ПТ/ОЭЗ/ТОР на «зеленые» инвестиции - инвестиции, основной целью которых является предотвращение, сокращение и ликвидация загрязнения и других форм деградации окружающей среды в текущем и предыдущем отчетных периодах, тыс. руб., а именно: 
- общее управление окружающей средой (включая управление отходами, борьбу с загрязнением воздуха и воды, рекультивацию почв);
- смягчение последствий изменения климата (улавливание, хранение, удаление парниковых газов);
- косвенный вклад (накопление энергии);
- транспорт (борьба с выбросами, повышение эффективности);
- здания (повышение энергоэффективности);
б) доля расходов на «зеленые» инвестиции в общих расходах УК ИП/ПТ/ОЭЗ/ТОР в текущем и предыдущем отчетных периодах, %; 
в) изменение расходов УК ИП/ПТ/ОЭЗ/ТОР на «зеленые» инвестиции относительно предыдущего отчетного периода, тыс. руб., %;
г) расходы УК ИП/ПТ/ОЭЗ/ТОР на инвестиции в проекты по производству энергии, получаемой из возобновляемых источников энергии, в текущем и предыдущем отчетных периодах, тыс. руб.;
д) доля расходов на инвестиции в проекты по производству энергии, получаемой из ВИЭ, в общих расходах УК ИП/ПТ/ОЭЗ/ТОР в текущем и предыдущем отчетных периодах, %; 
е) изменение расходов УК ИП/ПТ/ОЭЗ/ТОР на инвестиции в проекты по производству энергии, получаемой из ВИЭ, относительно предыдущего отчетного периода, тыс. руб., %</t>
  </si>
  <si>
    <t>а) объем потребления электроэнергии УК ИП/ПТ/ОЭЗ/ТОР в текущем и предыдущем отчетных периодах, тыс. кВт/ч;                                                                                                                                                                                                                                                                                б) потребление электроэнергии в расчете на чистую добавленную стоимость в текущем и предыдущем отчетных периодах, кВт/ч/руб.;
в) изменение потребления электроэнергии относительно предыдущего отчетного периода, тыс. кВт/ч, %;
г) изменение потребления электроэнергии в расчете на чистую добавленную стоимость относительно предыдущего отчетного периода, тыс. кВт/ч, %;
д) проведение мероприятий, направленных на повышение эффективности электроснабжения.</t>
  </si>
  <si>
    <t>а) объем чистой электроэнергии (гидроэлектроэнергия, атомная, газовая, солнечная, ветровая, геотермальная, приливная, энергия биомассы), произведенной на территории ИП/ПТ/ОЭЗ/ТОР в текущем отчетном периоде, тыс. кВт/ч; 
б) объем потребленной чистой электроэнергии в текущем отчетном периоде, тыс. кВт/ч; 
в) доля чистой электроэнергии, произведенной на территории ИП/ПТ/ОЭЗ/ТОР в текущем отчетном периоде, в общем объеме производства электроэнергии, %; 
г) доля потребленной чистой электроэнергии в общем объеме энергопотребления в текущем отчетном периоде, %.</t>
  </si>
  <si>
    <t>а) объем электроэнергии, произведенной на территории ИП/ПТ/ОЭЗ/ТОР с использованием возобновляемых источников энергии в текущем отчетном периоде, тыс. кВт/ч; 
б) объем потребленной электроэнергии, произведенной с использованием возобновляемых источников энергии в текущем отчетном периоде, тыс. кВт/ч; 
в) доля электроэнергии, произведенной с использованием возобновляемых источников энергии в общем объеме производства электроэнергии в текущем отчетном периоде, %; 
г) доля потребленной электроэнергии, произведенной с использованием возобновляемых источников энергии, в общем объеме энергопотребления в текущем отчетном периоде, %; 
д) мощность генерирующих объектов на территории, функционирующих на основе использования возобновляемых источников энергии, МВт; 
е) проведение мероприятий, направленных на повышение доли энергии из возобновляемых источников в общем объеме производства и потребления электроэнергии.</t>
  </si>
  <si>
    <t>0</t>
  </si>
  <si>
    <t>Значение показателя</t>
  </si>
  <si>
    <t>2022 (Факт)</t>
  </si>
  <si>
    <t>а) 0; 
б) 0.</t>
  </si>
  <si>
    <t>а) 880,32 тыс. м3 
б) 100%</t>
  </si>
  <si>
    <t>а) 5 ;  
б) 0; 
в) 0</t>
  </si>
  <si>
    <r>
      <t>а) образовано 12,746 т. и передано на захоронение 12,746 т.; 
б) Мусор от офисных и бытовых помещений организаций несортированный (исклю</t>
    </r>
    <r>
      <rPr>
        <sz val="11"/>
        <color theme="1"/>
        <rFont val="Calibri"/>
        <family val="2"/>
        <charset val="204"/>
      </rPr>
      <t>чая крупногабаритный);
 в) 2075 руб за тонну
г)+3,5%
д)+3,5%
е)передача КРЭО
ж)0</t>
    </r>
  </si>
  <si>
    <t>а) 2 пробы (Людиново), 14 проб ("ВЗУ и скважины" Боровск); 
б) 0; 
в) 0</t>
  </si>
  <si>
    <t>а) 0; 
б) 0; 
в) 0; 
г) 0</t>
  </si>
  <si>
    <r>
      <t xml:space="preserve">а) 728 тыс.руб. (это расходы на лабораторные исследования качества СВ и питьевой воды, проекты по экологии, вывоз отходов); 
б) 100%; 
в) </t>
    </r>
    <r>
      <rPr>
        <sz val="11"/>
        <rFont val="Calibri"/>
        <family val="2"/>
        <charset val="204"/>
      </rPr>
      <t>&lt;1%</t>
    </r>
  </si>
  <si>
    <t>&lt;1%</t>
  </si>
  <si>
    <t>1; АБК на Людиновской площадке ОЭЗ оборудован полным спектром оборудования для маломобильных групп населения. Лифт, тактильная плитка и таблички кабинетов, специальные сан. узлы</t>
  </si>
  <si>
    <t>Информация уточняется</t>
  </si>
  <si>
    <t>а) до 30 - 0
б)30-50 - 5</t>
  </si>
  <si>
    <t>а)15
б)5</t>
  </si>
  <si>
    <t>а)17
б)5</t>
  </si>
  <si>
    <t>а) Мужчины - 59%
б)Женщины - 41%</t>
  </si>
  <si>
    <t>а)до 30 - 0%
б)30-50 - 85%
в)старше 50 - 15%</t>
  </si>
  <si>
    <t>а) 4 часа
б)12,5 тыс. руб</t>
  </si>
  <si>
    <t>а) 4 часа
б)10,5 тыс. руб</t>
  </si>
  <si>
    <t>а)1
б)0</t>
  </si>
  <si>
    <t>а)0
б)0</t>
  </si>
  <si>
    <t>а)110%
б)+2,1%</t>
  </si>
  <si>
    <t>уточняется</t>
  </si>
  <si>
    <t>а)0%
б)0
в)0</t>
  </si>
  <si>
    <t>2021 (Факт)</t>
  </si>
  <si>
    <t>а) 1 ;  
б) 0; 
в) 0</t>
  </si>
  <si>
    <t>а) 0; 
б) 0; 
в) 0</t>
  </si>
  <si>
    <t>а) 0; 
б) 0; 
в) 0; 
г) 0; 
д) 0; 
е) 0</t>
  </si>
  <si>
    <t>а) 0; 
б) 0; 
в) 0; 
г) 0; 
д) 0</t>
  </si>
  <si>
    <t>а) Мужчины - 56%
б)Женщины - 44%</t>
  </si>
  <si>
    <t>а)до 30 - 3%
б)30-50 - 79,5%
в)старше 50 - 17,5%</t>
  </si>
  <si>
    <t>24%</t>
  </si>
  <si>
    <t>8%</t>
  </si>
  <si>
    <t>0%</t>
  </si>
  <si>
    <t>77,5%</t>
  </si>
  <si>
    <t>22,5%</t>
  </si>
  <si>
    <t>30%</t>
  </si>
  <si>
    <t>4%</t>
  </si>
  <si>
    <t>32,5%</t>
  </si>
  <si>
    <t>а)7
б)12%/88%</t>
  </si>
  <si>
    <t>а)6
б)10%/90%</t>
  </si>
  <si>
    <t>а)5
б)10%/90%</t>
  </si>
  <si>
    <t>29624</t>
  </si>
  <si>
    <t>а)14
б)5</t>
  </si>
  <si>
    <t>а)219414
б)111925
в)51%
г)+5%</t>
  </si>
  <si>
    <t>а)425129,3
б)232456
в)54%
г)+48%</t>
  </si>
  <si>
    <r>
      <t xml:space="preserve">а) 0,075 м3 (АБК Людиново), 0,422 м3 (АДЦ Боровск)  
б) </t>
    </r>
    <r>
      <rPr>
        <b/>
        <sz val="11"/>
        <color theme="1"/>
        <rFont val="Calibri"/>
        <family val="2"/>
        <charset val="204"/>
      </rPr>
      <t xml:space="preserve">28 руб/м3 (средний показатель) (Водоканал) и 21,71 руб/м3 (ИП Ворсино)
</t>
    </r>
    <r>
      <rPr>
        <sz val="11"/>
        <color theme="1"/>
        <rFont val="Calibri"/>
        <family val="2"/>
        <charset val="204"/>
      </rPr>
      <t>в)+2%
г)+2%
д)0</t>
    </r>
  </si>
  <si>
    <r>
      <t xml:space="preserve">а) 0,094 м3 (АБК Людиново), 0,468 м3 (АДЦ Боровск)  
б) </t>
    </r>
    <r>
      <rPr>
        <b/>
        <sz val="11"/>
        <color theme="1"/>
        <rFont val="Calibri"/>
        <family val="2"/>
        <charset val="204"/>
      </rPr>
      <t xml:space="preserve">31 руб/м3 (средний показатель) (Водоканал) и 22,91 руб/м3 (ИП Ворсино)
</t>
    </r>
    <r>
      <rPr>
        <sz val="11"/>
        <color theme="1"/>
        <rFont val="Calibri"/>
        <family val="2"/>
        <charset val="204"/>
      </rPr>
      <t>в)+5%
г)+5%
д)+5%</t>
    </r>
  </si>
  <si>
    <t>а) 0,094 м3 (АБК Людиново), 0,468 м3 (АДЦ Боровск)  
б) 31 руб/м3 (средний показатель) (Водоканал) и 22,91 руб/м3 (ИП Ворсино)
в)+1,7%
г)+1,7%
д)+1,7%</t>
  </si>
  <si>
    <t>а) 690,00 тыс. м3 
б) 100%</t>
  </si>
  <si>
    <r>
      <t>а) образовано 13,269 т. и передано на захоронение 13,269 т.; 
б) Мусор от офисных и бытовых помещений организаций несортированный (исклю</t>
    </r>
    <r>
      <rPr>
        <sz val="11"/>
        <color theme="1"/>
        <rFont val="Calibri"/>
        <family val="2"/>
        <charset val="204"/>
      </rPr>
      <t>чая крупногабаритный);
 в) 1895 руб за тонну
г)+3,5%
д)+3,5%
е)передача КРЭО
ж)0</t>
    </r>
  </si>
  <si>
    <t>а) 75146,484 кВтч/83146,484 кВтч
б)0
в)+10%
г)0
д)проведены</t>
  </si>
  <si>
    <t>а) 83146,484 кВтч/68541,468 кВтч
б)0
в)+15%
г)0
д)проведены</t>
  </si>
  <si>
    <r>
      <t xml:space="preserve">а) 460 тыс.руб. (это расходы на лабораторные исследования качества СВ и питьевой воды, проекты по экологии, вывоз отходов); 
б) 100%; 
в) </t>
    </r>
    <r>
      <rPr>
        <sz val="11"/>
        <rFont val="Calibri"/>
        <family val="2"/>
        <charset val="204"/>
      </rPr>
      <t>&lt;1%</t>
    </r>
  </si>
  <si>
    <t>5,70</t>
  </si>
  <si>
    <t>2023 (Факт)</t>
  </si>
  <si>
    <t>а)17
б)6</t>
  </si>
  <si>
    <t>а) до 30 - 0
б)30-50 - 6</t>
  </si>
  <si>
    <t>2024 (План)</t>
  </si>
  <si>
    <t>а) 0; 
б) 0; 
в) 0; 
г)0</t>
  </si>
  <si>
    <t>а) 3,287; 
б) 3,287.</t>
  </si>
  <si>
    <t>а) 8,562; 
б) 5,275.</t>
  </si>
  <si>
    <t>а) 196,675 тыс. м3 
б) 100%</t>
  </si>
  <si>
    <t>а) 1822,213 тыс. м3 
б) 100%</t>
  </si>
  <si>
    <t>а) 11;  
б) 0; 
в) 0</t>
  </si>
  <si>
    <t>а) 15 ;  
б) 0; 
в) 1</t>
  </si>
  <si>
    <t>а) 9; 
б) 0; 
в) 0</t>
  </si>
  <si>
    <r>
      <t xml:space="preserve">а) 1 184 тыс.руб.; 
</t>
    </r>
    <r>
      <rPr>
        <sz val="11"/>
        <color rgb="FFFF0000"/>
        <rFont val="Calibri"/>
        <family val="2"/>
        <charset val="204"/>
      </rPr>
      <t xml:space="preserve">б) +62%; </t>
    </r>
    <r>
      <rPr>
        <sz val="11"/>
        <color indexed="8"/>
        <rFont val="Calibri"/>
        <family val="2"/>
        <charset val="204"/>
      </rPr>
      <t xml:space="preserve">
</t>
    </r>
    <r>
      <rPr>
        <sz val="11"/>
        <color rgb="FFFF0000"/>
        <rFont val="Calibri"/>
        <family val="2"/>
        <charset val="204"/>
      </rPr>
      <t>в) &lt;1%</t>
    </r>
  </si>
  <si>
    <r>
      <t xml:space="preserve">а) 1 500 тыс.руб.; 
</t>
    </r>
    <r>
      <rPr>
        <sz val="11"/>
        <color rgb="FFFF0000"/>
        <rFont val="Calibri"/>
        <family val="2"/>
        <charset val="204"/>
      </rPr>
      <t xml:space="preserve">б) +27%; </t>
    </r>
    <r>
      <rPr>
        <sz val="11"/>
        <color indexed="8"/>
        <rFont val="Calibri"/>
        <family val="2"/>
        <charset val="204"/>
      </rPr>
      <t xml:space="preserve">
</t>
    </r>
    <r>
      <rPr>
        <sz val="11"/>
        <color rgb="FFFF0000"/>
        <rFont val="Calibri"/>
        <family val="2"/>
        <charset val="204"/>
      </rPr>
      <t>в) &lt;1%</t>
    </r>
  </si>
  <si>
    <t>Амортизация зданий</t>
  </si>
  <si>
    <t>Амортизация инвентаря производственного и хозяйственного</t>
  </si>
  <si>
    <t>Амортизация ИТ-оборудования</t>
  </si>
  <si>
    <t>Амортизация мебели</t>
  </si>
  <si>
    <t>Амортизация транспортных средств</t>
  </si>
  <si>
    <t>Аренда  зданий и помещений счет 26</t>
  </si>
  <si>
    <t>Аренда земли счет 26</t>
  </si>
  <si>
    <t>Аудиторские услуги сч 26</t>
  </si>
  <si>
    <t>Буфетное обслуживание сч 26</t>
  </si>
  <si>
    <t>Водоотведение и канализация  сч 26</t>
  </si>
  <si>
    <t>Водоснабжение  сч 26</t>
  </si>
  <si>
    <t>Госпошлина (участие в СРО/ ассоциации ОЭЗ России) сч 26</t>
  </si>
  <si>
    <t>ГСМ 2020</t>
  </si>
  <si>
    <t>Добровольное и обязательное страхование имущества</t>
  </si>
  <si>
    <t>Запасные части</t>
  </si>
  <si>
    <t>Запчасти для автотранспорта</t>
  </si>
  <si>
    <t>Имущественные налоги</t>
  </si>
  <si>
    <t>Инвентарь и инструменты</t>
  </si>
  <si>
    <t>Интернет  сч 26</t>
  </si>
  <si>
    <t>Информационно-консультационные услуги АХД 26</t>
  </si>
  <si>
    <t>Канцелярские расходы</t>
  </si>
  <si>
    <t>Канцелярские товары</t>
  </si>
  <si>
    <t>Канцтовары</t>
  </si>
  <si>
    <t>Командировочные расходы сч 26</t>
  </si>
  <si>
    <t>Лицензии сч 26</t>
  </si>
  <si>
    <t>Малоценное оборудование и запасы</t>
  </si>
  <si>
    <t>Мебель</t>
  </si>
  <si>
    <t>Мобильная связь  сч 26</t>
  </si>
  <si>
    <t>Оплата труда</t>
  </si>
  <si>
    <t>Оргтехника</t>
  </si>
  <si>
    <t>Основные материалы</t>
  </si>
  <si>
    <t>Охрана объектов сч 26</t>
  </si>
  <si>
    <t>Охрана труда и техника безопасности сч 26</t>
  </si>
  <si>
    <t>Пенсионный фонд сч 26</t>
  </si>
  <si>
    <t>Переодические издания и литература</t>
  </si>
  <si>
    <t>Повышение квалификации и подготовка кадров сч 20</t>
  </si>
  <si>
    <t>Повышение квалификации и подготовка кадров сч 26</t>
  </si>
  <si>
    <t>Подарки ( к юбилею, детские новогодние и т.д.)</t>
  </si>
  <si>
    <t xml:space="preserve">Поддержание сайта </t>
  </si>
  <si>
    <t>Поддержка справочно-информационных баз сч 26</t>
  </si>
  <si>
    <t>Почтовые и курьерские  сч 26</t>
  </si>
  <si>
    <t>Представительские расходы</t>
  </si>
  <si>
    <t>Представительские расходы (приемы)</t>
  </si>
  <si>
    <t>Приобретение неисключительных прав (лицензии)</t>
  </si>
  <si>
    <t>Прочие материалы (расходные м-лы к оргтехнике, для офиса, а/тр)</t>
  </si>
  <si>
    <t>Прочие расходы (вода,санитарные, моющие и т.д.)</t>
  </si>
  <si>
    <t>Резервы на отпуска</t>
  </si>
  <si>
    <t xml:space="preserve">Реклама - Публикация сведений </t>
  </si>
  <si>
    <t>Реклама - Таблички, аппликации</t>
  </si>
  <si>
    <t>Реклама и участие в выставках сч 26</t>
  </si>
  <si>
    <t>Содержание и ремонт оргтехники сч 26</t>
  </si>
  <si>
    <t>Содержание, ТО  и ремонт автотранспорта сч 26</t>
  </si>
  <si>
    <t>Страхование автотранспорта КАСКО</t>
  </si>
  <si>
    <t>Страхование автотранспорта ОСАГО</t>
  </si>
  <si>
    <t>Страхование ДМС сотрудников сч 26</t>
  </si>
  <si>
    <t>Теплоснабжение сч 26</t>
  </si>
  <si>
    <t>ТО и шиномонтаж, прочие услуги по сод.и ремонту транспортн.ср-в</t>
  </si>
  <si>
    <t>Услуги по передачи данных  систем видео и аудио связи, эксплуатация и ТО сч 26</t>
  </si>
  <si>
    <t>Услуги/работы на обслуживанию и содержанию зданий и сооружений сч.26</t>
  </si>
  <si>
    <t>Услуги/работы по оформлению отходов производства</t>
  </si>
  <si>
    <t>Услуги/работы по содержанию и текущему ремонту зданий, помещений сч 26</t>
  </si>
  <si>
    <t>Услуги/работы по эксплуатации и ТО котельных и сетей теплоснабжения сч 26</t>
  </si>
  <si>
    <t>Услуги/работы по эксплуатации и ТО объектов электроснабжения сч 26</t>
  </si>
  <si>
    <t>Услуги/работы по эксплуатации и ТО систем безопасности и пожаротушения,вентиляция и пожаротуш сч 26</t>
  </si>
  <si>
    <t>Участие в выставках, форумах, ярмарках, изготовление листовок, брошюр   и прочие</t>
  </si>
  <si>
    <t>Фонд обязательного медицинского страхования сч 26</t>
  </si>
  <si>
    <t>Фонд социального страхования  н/сл сч 26</t>
  </si>
  <si>
    <t>Фонд социального страхования сч 26</t>
  </si>
  <si>
    <t>Электроснабжение сч 26</t>
  </si>
  <si>
    <t>Юридические, нотариальные  услуги 26</t>
  </si>
  <si>
    <t>Амортизация сооружений</t>
  </si>
  <si>
    <t>Аренда высоковольтной линии электропередач сч 20</t>
  </si>
  <si>
    <t>Аренда земли/лесных участков счет 20</t>
  </si>
  <si>
    <t>Видеонаблюдение  сч 20</t>
  </si>
  <si>
    <t>Водоотведение и канализация  сч 20</t>
  </si>
  <si>
    <t>Интернет  сч 20</t>
  </si>
  <si>
    <t>Охрана объектов сч 20</t>
  </si>
  <si>
    <t>Страхование опасных объектов сч 20</t>
  </si>
  <si>
    <t>Услуги по контролю выбрасов в атмосферный воздух от стационарных и нестационарных источников (сч.20)</t>
  </si>
  <si>
    <t>Услуги по предоставлению междугородних, цифровых каналов связи сч 20</t>
  </si>
  <si>
    <t>Услуги/работы по эксплуатации и ТО автодорог сч 20</t>
  </si>
  <si>
    <t>Услуги/работы по эксплуатации и ТО объектов водоотведения и канализации сч 20</t>
  </si>
  <si>
    <t>Услуги/работы по эксплуатации и ТО объектов водоснабжения сч 20</t>
  </si>
  <si>
    <t>Услуги/работы по эксплуатации и ТО объектов электроснабжения сч 20</t>
  </si>
  <si>
    <t>Услуги/работы по эксплуатации и ТО систем безопасности и пожаротушения,вентиляция и пожаротуш сч 20</t>
  </si>
  <si>
    <t>Экологические, бактериологические и физико-химические исследования (сч.20)</t>
  </si>
  <si>
    <t>Электроснабжение сч 20 (потребление ОЭЗ)</t>
  </si>
  <si>
    <t>Электроснабжение сч 20 (резиденты)</t>
  </si>
  <si>
    <t>Электроснабжение сч 20 (Стройгородок)</t>
  </si>
  <si>
    <t>68.01</t>
  </si>
  <si>
    <t>НДФЛ</t>
  </si>
  <si>
    <t>амотризация 02</t>
  </si>
  <si>
    <t>стоимость приобретенных товаров, работ, услуг</t>
  </si>
  <si>
    <t>уплаченные налоги и сборы</t>
  </si>
  <si>
    <t>68.01.1</t>
  </si>
  <si>
    <t>68.02</t>
  </si>
  <si>
    <t>НДС</t>
  </si>
  <si>
    <t>68.04</t>
  </si>
  <si>
    <t>Прибыль</t>
  </si>
  <si>
    <t>68.06</t>
  </si>
  <si>
    <t>Земельный</t>
  </si>
  <si>
    <t>68.07</t>
  </si>
  <si>
    <t>Транспортный</t>
  </si>
  <si>
    <t>68.10</t>
  </si>
  <si>
    <t>прочие</t>
  </si>
  <si>
    <t>69.01</t>
  </si>
  <si>
    <t>ФСС</t>
  </si>
  <si>
    <t>69.02.7</t>
  </si>
  <si>
    <t>Пенсионный</t>
  </si>
  <si>
    <t>69.03.1</t>
  </si>
  <si>
    <t>ФФОМС</t>
  </si>
  <si>
    <t>69.11</t>
  </si>
  <si>
    <t>НС и ПЗ</t>
  </si>
  <si>
    <t>ИТОГО налогов и взносов</t>
  </si>
  <si>
    <t>&lt;...&gt;</t>
  </si>
  <si>
    <t>Водный налог сч 26</t>
  </si>
  <si>
    <t>Единый страховой тариф с 2023 года</t>
  </si>
  <si>
    <t>Командировочные расходы</t>
  </si>
  <si>
    <t>Материалы для ВЗУ</t>
  </si>
  <si>
    <t>Оплата больничного</t>
  </si>
  <si>
    <t>Оценка имущества и прочих активов</t>
  </si>
  <si>
    <t>Почтовые и курьерские расходы</t>
  </si>
  <si>
    <t>Страхование производственных объектов</t>
  </si>
  <si>
    <t>Транспортные услуги</t>
  </si>
  <si>
    <t>Аренда земли</t>
  </si>
  <si>
    <t xml:space="preserve">Плата за негативное воздействие на окружающую среду </t>
  </si>
  <si>
    <t>Проведение строительно-технической экспертизы сч.20</t>
  </si>
  <si>
    <t>Проверка определения достоверности сметной стоимости</t>
  </si>
  <si>
    <t>Услуги по контролю выбросов в атмосферный воздух от стационарных и нестационарных источников (сч.20)</t>
  </si>
  <si>
    <t>Услуги/работы на обслуживанию и содержанию зданий и сооружений сч.20</t>
  </si>
  <si>
    <t>Услуги/работы по оформлению и образованию отходов производства</t>
  </si>
  <si>
    <t>Услуги/работы по проведению лабораторных исследований сточных вод сч.20</t>
  </si>
  <si>
    <t>Экспертиза проектов зоны санитарной охраны,экспертизы использования водных объектов (сч.20)</t>
  </si>
  <si>
    <t>Электроснабжение сч 20 (Калугаоблводоканал КНС)</t>
  </si>
  <si>
    <t>Электроснабжение сч 20 (Калугаоблводоканал ПНС)</t>
  </si>
  <si>
    <t>Электроснабжение сч 20 (Мачта сотовой связи)</t>
  </si>
  <si>
    <t>Электроснабжение сч 20 (потребление ВЗУ) ОЭЗ</t>
  </si>
  <si>
    <t>5 037 090,07</t>
  </si>
  <si>
    <t>амортизация</t>
  </si>
  <si>
    <t>Водный налог</t>
  </si>
  <si>
    <t>Страховые взносы по единому тарифу (ПФР,ФФОМС,ФСС) с 2023 г.</t>
  </si>
  <si>
    <t>68.09</t>
  </si>
  <si>
    <t>плановые(на основании данных за 6 месяцев)*2</t>
  </si>
  <si>
    <t>а) 0,0987 м3 (АБК Людиново), 0,4914 м3 (АДЦ Боровск)  
б) 31 руб/м3 (средний показатель) (Водоканал) и 29,86 руб/м3 (ИП Ворсино)
в)+5%
г)+5%
д)+5%</t>
  </si>
  <si>
    <t>а)  9,7 т. и передано на захоронение 9,7 т.; 
б) Мусор от офисных и бытовых помещений организаций несортированный (исключая крупногабаритный);
 в) 2581 руб за тонну
г) -23%
д)
е)передача КРЭО
ж)1</t>
  </si>
  <si>
    <t>а)68541,468 кВтч/71968,541 кВтч
б)0
в)+5%
г)0
д)проведены</t>
  </si>
  <si>
    <t>а)69656,5 кВтч/81231,5 кВтч
б)0
в)+1,6%
г)0
д)планируются</t>
  </si>
  <si>
    <t>а) 2 часа
б)5 тыс. руб</t>
  </si>
  <si>
    <t>а)10
б)10%/90%</t>
  </si>
  <si>
    <t>а)91,6
б)52,5
в)174%</t>
  </si>
  <si>
    <t>а)98,51
б)57,922
в)170%</t>
  </si>
  <si>
    <t>а)78,7
б)64,2
в)122%</t>
  </si>
  <si>
    <t>а)69,6
б)69,2
в)100%</t>
  </si>
  <si>
    <t>а)386676
б)348008,4
в)90%
г)-10%</t>
  </si>
  <si>
    <t>а)350000
б)340000
в)95%
г)-10%</t>
  </si>
  <si>
    <t>а)  10 т. и передано на захоронение 10 т.; 
б) Мусор от офисных и бытовых помещений организаций несортированный (исключая крупногабаритный);
 в) 2774 руб за тонну
г) 0
д)0
е)передача КРЭО
ж)1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</si>
</sst>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</font>
    <font>
      <b/>
      <sz val="13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color rgb="FF000000"/>
      <name val="Calibri"/>
      <family val="2"/>
      <charset val="204"/>
    </font>
    <font>
      <vertAlign val="subscript"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 applyNumberFormat="0" applyFill="0" applyBorder="0" applyProtection="0"/>
    <xf numFmtId="0" fontId="16" fillId="0" borderId="0"/>
    <xf numFmtId="0" fontId="16" fillId="0" borderId="0"/>
  </cellStyleXfs>
  <cellXfs count="110">
    <xf numFmtId="0" fontId="0" fillId="0" borderId="0" xfId="0"/>
    <xf numFmtId="0" fontId="0" fillId="0" borderId="0" xfId="0" applyNumberFormat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4" fillId="3" borderId="0" xfId="0" applyFont="1" applyFill="1" applyBorder="1"/>
    <xf numFmtId="0" fontId="0" fillId="3" borderId="0" xfId="0" applyFill="1" applyBorder="1" applyAlignment="1">
      <alignment vertical="top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justify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top" wrapText="1"/>
    </xf>
    <xf numFmtId="49" fontId="0" fillId="3" borderId="2" xfId="0" applyNumberForma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7" fillId="0" borderId="11" xfId="1" applyNumberFormat="1" applyFont="1" applyBorder="1" applyAlignment="1">
      <alignment vertical="top" wrapText="1" indent="1"/>
    </xf>
    <xf numFmtId="4" fontId="17" fillId="0" borderId="11" xfId="1" applyNumberFormat="1" applyFont="1" applyBorder="1" applyAlignment="1">
      <alignment horizontal="right" vertical="top" wrapText="1"/>
    </xf>
    <xf numFmtId="2" fontId="17" fillId="0" borderId="11" xfId="1" applyNumberFormat="1" applyFont="1" applyBorder="1" applyAlignment="1">
      <alignment horizontal="right" vertical="top" wrapText="1"/>
    </xf>
    <xf numFmtId="0" fontId="17" fillId="0" borderId="11" xfId="2" applyNumberFormat="1" applyFont="1" applyBorder="1" applyAlignment="1">
      <alignment vertical="top" wrapText="1" indent="1"/>
    </xf>
    <xf numFmtId="4" fontId="17" fillId="0" borderId="11" xfId="2" applyNumberFormat="1" applyFont="1" applyBorder="1" applyAlignment="1">
      <alignment horizontal="right" vertical="top" wrapText="1"/>
    </xf>
    <xf numFmtId="0" fontId="4" fillId="0" borderId="0" xfId="0" applyFont="1"/>
    <xf numFmtId="0" fontId="4" fillId="8" borderId="0" xfId="0" applyFont="1" applyFill="1"/>
    <xf numFmtId="4" fontId="0" fillId="8" borderId="0" xfId="0" applyNumberFormat="1" applyFill="1"/>
    <xf numFmtId="0" fontId="4" fillId="9" borderId="0" xfId="0" applyFont="1" applyFill="1"/>
    <xf numFmtId="4" fontId="0" fillId="9" borderId="0" xfId="0" applyNumberFormat="1" applyFill="1"/>
    <xf numFmtId="4" fontId="17" fillId="0" borderId="0" xfId="1" applyNumberFormat="1" applyFont="1" applyFill="1" applyBorder="1" applyAlignment="1">
      <alignment horizontal="right" vertical="top" wrapText="1"/>
    </xf>
    <xf numFmtId="4" fontId="0" fillId="7" borderId="0" xfId="0" applyNumberFormat="1" applyFill="1"/>
    <xf numFmtId="4" fontId="0" fillId="0" borderId="0" xfId="0" applyNumberFormat="1" applyBorder="1"/>
    <xf numFmtId="4" fontId="0" fillId="0" borderId="0" xfId="0" applyNumberFormat="1"/>
    <xf numFmtId="4" fontId="0" fillId="9" borderId="0" xfId="0" applyNumberFormat="1" applyFill="1" applyBorder="1"/>
    <xf numFmtId="4" fontId="0" fillId="8" borderId="0" xfId="0" applyNumberFormat="1" applyFill="1" applyBorder="1"/>
    <xf numFmtId="0" fontId="13" fillId="0" borderId="0" xfId="0" applyNumberFormat="1" applyFont="1" applyBorder="1"/>
    <xf numFmtId="0" fontId="4" fillId="0" borderId="0" xfId="0" applyNumberFormat="1" applyFont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4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расшифровки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CC2E5"/>
      <rgbColor rgb="FFFFFFFF"/>
      <rgbColor rgb="FFFFC000"/>
      <rgbColor rgb="FF92D050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showGridLines="0" tabSelected="1" topLeftCell="E1" zoomScale="90" zoomScaleNormal="90" workbookViewId="0">
      <selection activeCell="H9" sqref="H9"/>
    </sheetView>
  </sheetViews>
  <sheetFormatPr defaultColWidth="8.85546875" defaultRowHeight="15.6" customHeight="1" x14ac:dyDescent="0.25"/>
  <cols>
    <col min="1" max="1" width="9.140625" style="1" customWidth="1"/>
    <col min="2" max="2" width="9.42578125" style="6" customWidth="1"/>
    <col min="3" max="3" width="28.42578125" style="1" customWidth="1"/>
    <col min="4" max="4" width="35.140625" style="1" customWidth="1"/>
    <col min="5" max="5" width="138.5703125" style="7" customWidth="1"/>
    <col min="6" max="6" width="40.5703125" style="7" customWidth="1"/>
    <col min="7" max="7" width="42.5703125" style="22" customWidth="1"/>
    <col min="8" max="8" width="37.7109375" style="22" customWidth="1"/>
    <col min="9" max="9" width="33.140625" style="1" customWidth="1"/>
    <col min="10" max="10" width="20.85546875" style="1" customWidth="1"/>
    <col min="11" max="11" width="28.42578125" style="1" customWidth="1"/>
    <col min="12" max="13" width="8.85546875" style="1"/>
    <col min="14" max="14" width="13.5703125" style="1" customWidth="1"/>
    <col min="15" max="15" width="13.140625" style="1" customWidth="1"/>
    <col min="16" max="16384" width="8.85546875" style="1"/>
  </cols>
  <sheetData>
    <row r="1" spans="1:9" ht="27" customHeight="1" x14ac:dyDescent="0.25">
      <c r="A1" s="66" t="s">
        <v>161</v>
      </c>
      <c r="B1" s="67"/>
      <c r="C1" s="67"/>
      <c r="D1" s="67"/>
      <c r="E1" s="68"/>
      <c r="F1" s="73" t="s">
        <v>173</v>
      </c>
      <c r="G1" s="74"/>
      <c r="H1" s="74"/>
      <c r="I1" s="74"/>
    </row>
    <row r="2" spans="1:9" ht="45" customHeight="1" x14ac:dyDescent="0.25">
      <c r="A2" s="8"/>
      <c r="B2" s="9" t="s">
        <v>0</v>
      </c>
      <c r="C2" s="9" t="s">
        <v>1</v>
      </c>
      <c r="D2" s="9" t="s">
        <v>2</v>
      </c>
      <c r="E2" s="23" t="s">
        <v>3</v>
      </c>
      <c r="F2" s="41" t="s">
        <v>197</v>
      </c>
      <c r="G2" s="36" t="s">
        <v>174</v>
      </c>
      <c r="H2" s="37" t="s">
        <v>228</v>
      </c>
      <c r="I2" s="37" t="s">
        <v>231</v>
      </c>
    </row>
    <row r="3" spans="1:9" ht="15.75" customHeight="1" x14ac:dyDescent="0.25">
      <c r="A3" s="79" t="s">
        <v>34</v>
      </c>
      <c r="B3" s="80"/>
      <c r="C3" s="80"/>
      <c r="D3" s="80"/>
      <c r="E3" s="80"/>
      <c r="F3" s="80"/>
      <c r="G3" s="80"/>
      <c r="H3" s="80"/>
      <c r="I3" s="80"/>
    </row>
    <row r="4" spans="1:9" ht="40.9" customHeight="1" x14ac:dyDescent="0.25">
      <c r="A4" s="89" t="s">
        <v>4</v>
      </c>
      <c r="B4" s="90">
        <v>1</v>
      </c>
      <c r="C4" s="71" t="s">
        <v>38</v>
      </c>
      <c r="D4" s="46" t="s">
        <v>81</v>
      </c>
      <c r="E4" s="28" t="s">
        <v>142</v>
      </c>
      <c r="F4" s="38" t="s">
        <v>175</v>
      </c>
      <c r="G4" s="38" t="s">
        <v>175</v>
      </c>
      <c r="H4" s="38" t="s">
        <v>233</v>
      </c>
      <c r="I4" s="38" t="s">
        <v>234</v>
      </c>
    </row>
    <row r="5" spans="1:9" ht="123.75" customHeight="1" x14ac:dyDescent="0.25">
      <c r="A5" s="91"/>
      <c r="B5" s="90">
        <v>2</v>
      </c>
      <c r="C5" s="71"/>
      <c r="D5" s="11" t="s">
        <v>5</v>
      </c>
      <c r="E5" s="25" t="s">
        <v>134</v>
      </c>
      <c r="F5" s="39" t="s">
        <v>219</v>
      </c>
      <c r="G5" s="39" t="s">
        <v>220</v>
      </c>
      <c r="H5" s="38" t="s">
        <v>221</v>
      </c>
      <c r="I5" s="38" t="s">
        <v>385</v>
      </c>
    </row>
    <row r="6" spans="1:9" ht="44.45" customHeight="1" x14ac:dyDescent="0.25">
      <c r="A6" s="91"/>
      <c r="B6" s="90">
        <v>3</v>
      </c>
      <c r="C6" s="71"/>
      <c r="D6" s="21" t="s">
        <v>6</v>
      </c>
      <c r="E6" s="25" t="s">
        <v>122</v>
      </c>
      <c r="F6" s="92" t="s">
        <v>222</v>
      </c>
      <c r="G6" s="92" t="s">
        <v>176</v>
      </c>
      <c r="H6" s="92" t="s">
        <v>235</v>
      </c>
      <c r="I6" s="92" t="s">
        <v>236</v>
      </c>
    </row>
    <row r="7" spans="1:9" ht="52.5" customHeight="1" x14ac:dyDescent="0.25">
      <c r="A7" s="91"/>
      <c r="B7" s="90">
        <v>4</v>
      </c>
      <c r="C7" s="71"/>
      <c r="D7" s="47" t="s">
        <v>17</v>
      </c>
      <c r="E7" s="31" t="s">
        <v>120</v>
      </c>
      <c r="F7" s="38" t="s">
        <v>198</v>
      </c>
      <c r="G7" s="38" t="s">
        <v>177</v>
      </c>
      <c r="H7" s="38" t="s">
        <v>237</v>
      </c>
      <c r="I7" s="38" t="s">
        <v>238</v>
      </c>
    </row>
    <row r="8" spans="1:9" ht="170.25" customHeight="1" x14ac:dyDescent="0.25">
      <c r="A8" s="91"/>
      <c r="B8" s="90">
        <v>5</v>
      </c>
      <c r="C8" s="72" t="s">
        <v>7</v>
      </c>
      <c r="D8" s="21" t="s">
        <v>39</v>
      </c>
      <c r="E8" s="29" t="s">
        <v>126</v>
      </c>
      <c r="F8" s="38" t="s">
        <v>223</v>
      </c>
      <c r="G8" s="38" t="s">
        <v>178</v>
      </c>
      <c r="H8" s="92" t="s">
        <v>386</v>
      </c>
      <c r="I8" s="92" t="s">
        <v>397</v>
      </c>
    </row>
    <row r="9" spans="1:9" ht="71.45" customHeight="1" x14ac:dyDescent="0.25">
      <c r="A9" s="91"/>
      <c r="B9" s="90">
        <v>6</v>
      </c>
      <c r="C9" s="93"/>
      <c r="D9" s="47" t="s">
        <v>8</v>
      </c>
      <c r="E9" s="29" t="s">
        <v>121</v>
      </c>
      <c r="F9" s="87">
        <v>0</v>
      </c>
      <c r="G9" s="87">
        <v>0</v>
      </c>
      <c r="H9" s="87">
        <v>0</v>
      </c>
      <c r="I9" s="87">
        <v>0</v>
      </c>
    </row>
    <row r="10" spans="1:9" ht="49.9" customHeight="1" x14ac:dyDescent="0.25">
      <c r="A10" s="91"/>
      <c r="B10" s="90">
        <v>7</v>
      </c>
      <c r="C10" s="93"/>
      <c r="D10" s="47" t="s">
        <v>9</v>
      </c>
      <c r="E10" s="29" t="s">
        <v>123</v>
      </c>
      <c r="F10" s="87">
        <v>0</v>
      </c>
      <c r="G10" s="87">
        <v>0</v>
      </c>
      <c r="H10" s="87">
        <v>0</v>
      </c>
      <c r="I10" s="87">
        <v>0</v>
      </c>
    </row>
    <row r="11" spans="1:9" ht="50.25" customHeight="1" x14ac:dyDescent="0.25">
      <c r="A11" s="91"/>
      <c r="B11" s="90">
        <v>8</v>
      </c>
      <c r="C11" s="94" t="s">
        <v>40</v>
      </c>
      <c r="D11" s="47" t="s">
        <v>103</v>
      </c>
      <c r="E11" s="25" t="s">
        <v>143</v>
      </c>
      <c r="F11" s="87">
        <v>0</v>
      </c>
      <c r="G11" s="87">
        <v>0</v>
      </c>
      <c r="H11" s="87">
        <v>0</v>
      </c>
      <c r="I11" s="87">
        <v>0</v>
      </c>
    </row>
    <row r="12" spans="1:9" ht="70.5" customHeight="1" x14ac:dyDescent="0.25">
      <c r="A12" s="91"/>
      <c r="B12" s="90">
        <v>9</v>
      </c>
      <c r="C12" s="95"/>
      <c r="D12" s="96" t="s">
        <v>50</v>
      </c>
      <c r="E12" s="31" t="s">
        <v>119</v>
      </c>
      <c r="F12" s="39" t="s">
        <v>199</v>
      </c>
      <c r="G12" s="39" t="s">
        <v>179</v>
      </c>
      <c r="H12" s="39" t="s">
        <v>239</v>
      </c>
      <c r="I12" s="39" t="s">
        <v>239</v>
      </c>
    </row>
    <row r="13" spans="1:9" ht="24" customHeight="1" x14ac:dyDescent="0.25">
      <c r="A13" s="91"/>
      <c r="B13" s="90">
        <v>10</v>
      </c>
      <c r="C13" s="95"/>
      <c r="D13" s="12" t="s">
        <v>47</v>
      </c>
      <c r="E13" s="25" t="s">
        <v>104</v>
      </c>
      <c r="F13" s="43" t="s">
        <v>172</v>
      </c>
      <c r="G13" s="87">
        <v>0</v>
      </c>
      <c r="H13" s="87">
        <v>0</v>
      </c>
      <c r="I13" s="87">
        <v>64</v>
      </c>
    </row>
    <row r="14" spans="1:9" ht="84" customHeight="1" x14ac:dyDescent="0.25">
      <c r="A14" s="91"/>
      <c r="B14" s="90">
        <v>11</v>
      </c>
      <c r="C14" s="97" t="s">
        <v>42</v>
      </c>
      <c r="D14" s="47" t="s">
        <v>10</v>
      </c>
      <c r="E14" s="25" t="s">
        <v>169</v>
      </c>
      <c r="F14" s="98" t="s">
        <v>224</v>
      </c>
      <c r="G14" s="98" t="s">
        <v>225</v>
      </c>
      <c r="H14" s="98" t="s">
        <v>387</v>
      </c>
      <c r="I14" s="98" t="s">
        <v>388</v>
      </c>
    </row>
    <row r="15" spans="1:9" ht="95.45" customHeight="1" x14ac:dyDescent="0.25">
      <c r="A15" s="91"/>
      <c r="B15" s="90">
        <v>12</v>
      </c>
      <c r="C15" s="99"/>
      <c r="D15" s="46" t="s">
        <v>82</v>
      </c>
      <c r="E15" s="28" t="s">
        <v>170</v>
      </c>
      <c r="F15" s="100" t="s">
        <v>180</v>
      </c>
      <c r="G15" s="100" t="s">
        <v>180</v>
      </c>
      <c r="H15" s="100" t="s">
        <v>180</v>
      </c>
      <c r="I15" s="100" t="s">
        <v>232</v>
      </c>
    </row>
    <row r="16" spans="1:9" ht="169.9" customHeight="1" x14ac:dyDescent="0.25">
      <c r="A16" s="91"/>
      <c r="B16" s="90">
        <v>13</v>
      </c>
      <c r="C16" s="99"/>
      <c r="D16" s="46" t="s">
        <v>49</v>
      </c>
      <c r="E16" s="29" t="s">
        <v>171</v>
      </c>
      <c r="F16" s="100" t="s">
        <v>200</v>
      </c>
      <c r="G16" s="100" t="s">
        <v>200</v>
      </c>
      <c r="H16" s="100" t="s">
        <v>200</v>
      </c>
      <c r="I16" s="100" t="s">
        <v>200</v>
      </c>
    </row>
    <row r="17" spans="1:9" ht="88.15" customHeight="1" x14ac:dyDescent="0.25">
      <c r="A17" s="91"/>
      <c r="B17" s="90">
        <v>14</v>
      </c>
      <c r="C17" s="99"/>
      <c r="D17" s="46" t="s">
        <v>48</v>
      </c>
      <c r="E17" s="25" t="s">
        <v>105</v>
      </c>
      <c r="F17" s="100" t="s">
        <v>201</v>
      </c>
      <c r="G17" s="100" t="s">
        <v>201</v>
      </c>
      <c r="H17" s="100" t="s">
        <v>201</v>
      </c>
      <c r="I17" s="100" t="s">
        <v>200</v>
      </c>
    </row>
    <row r="18" spans="1:9" ht="34.5" customHeight="1" x14ac:dyDescent="0.25">
      <c r="A18" s="91"/>
      <c r="B18" s="90">
        <v>15</v>
      </c>
      <c r="C18" s="99"/>
      <c r="D18" s="12" t="s">
        <v>158</v>
      </c>
      <c r="E18" s="25" t="s">
        <v>159</v>
      </c>
      <c r="F18" s="87">
        <v>0</v>
      </c>
      <c r="G18" s="87">
        <v>0</v>
      </c>
      <c r="H18" s="87">
        <v>0</v>
      </c>
      <c r="I18" s="87">
        <v>0</v>
      </c>
    </row>
    <row r="19" spans="1:9" ht="34.5" customHeight="1" x14ac:dyDescent="0.25">
      <c r="A19" s="91"/>
      <c r="B19" s="90">
        <v>16</v>
      </c>
      <c r="C19" s="99"/>
      <c r="D19" s="12" t="s">
        <v>41</v>
      </c>
      <c r="E19" s="25" t="s">
        <v>160</v>
      </c>
      <c r="F19" s="87">
        <v>0</v>
      </c>
      <c r="G19" s="87">
        <v>0</v>
      </c>
      <c r="H19" s="87">
        <v>0</v>
      </c>
      <c r="I19" s="87">
        <v>0</v>
      </c>
    </row>
    <row r="20" spans="1:9" ht="34.5" customHeight="1" x14ac:dyDescent="0.25">
      <c r="A20" s="91"/>
      <c r="B20" s="90">
        <v>17</v>
      </c>
      <c r="C20" s="101"/>
      <c r="D20" s="12" t="s">
        <v>162</v>
      </c>
      <c r="E20" s="25" t="s">
        <v>163</v>
      </c>
      <c r="F20" s="87">
        <v>0</v>
      </c>
      <c r="G20" s="87">
        <v>0</v>
      </c>
      <c r="H20" s="87">
        <v>0</v>
      </c>
      <c r="I20" s="87">
        <v>0</v>
      </c>
    </row>
    <row r="21" spans="1:9" ht="102.75" customHeight="1" x14ac:dyDescent="0.25">
      <c r="A21" s="91"/>
      <c r="B21" s="90">
        <v>18</v>
      </c>
      <c r="C21" s="46" t="s">
        <v>43</v>
      </c>
      <c r="D21" s="46" t="s">
        <v>44</v>
      </c>
      <c r="E21" s="25" t="s">
        <v>144</v>
      </c>
      <c r="F21" s="38" t="s">
        <v>226</v>
      </c>
      <c r="G21" s="38" t="s">
        <v>181</v>
      </c>
      <c r="H21" s="38" t="s">
        <v>240</v>
      </c>
      <c r="I21" s="38" t="s">
        <v>241</v>
      </c>
    </row>
    <row r="22" spans="1:9" ht="37.9" customHeight="1" x14ac:dyDescent="0.25">
      <c r="A22" s="91"/>
      <c r="B22" s="90">
        <v>19</v>
      </c>
      <c r="C22" s="71" t="s">
        <v>145</v>
      </c>
      <c r="D22" s="47" t="s">
        <v>36</v>
      </c>
      <c r="E22" s="25" t="s">
        <v>79</v>
      </c>
      <c r="F22" s="96" t="s">
        <v>172</v>
      </c>
      <c r="G22" s="96" t="s">
        <v>172</v>
      </c>
      <c r="H22" s="87">
        <v>0</v>
      </c>
      <c r="I22" s="87">
        <v>0</v>
      </c>
    </row>
    <row r="23" spans="1:9" ht="34.5" customHeight="1" x14ac:dyDescent="0.25">
      <c r="A23" s="91"/>
      <c r="B23" s="90">
        <v>20</v>
      </c>
      <c r="C23" s="72"/>
      <c r="D23" s="46" t="s">
        <v>45</v>
      </c>
      <c r="E23" s="25" t="s">
        <v>80</v>
      </c>
      <c r="F23" s="87">
        <v>0</v>
      </c>
      <c r="G23" s="87">
        <v>0</v>
      </c>
      <c r="H23" s="87">
        <v>0</v>
      </c>
      <c r="I23" s="87">
        <v>0</v>
      </c>
    </row>
    <row r="24" spans="1:9" ht="112.15" customHeight="1" x14ac:dyDescent="0.25">
      <c r="A24" s="91"/>
      <c r="B24" s="90">
        <v>21</v>
      </c>
      <c r="C24" s="46" t="s">
        <v>146</v>
      </c>
      <c r="D24" s="46" t="s">
        <v>46</v>
      </c>
      <c r="E24" s="25" t="s">
        <v>124</v>
      </c>
      <c r="F24" s="96" t="s">
        <v>172</v>
      </c>
      <c r="G24" s="96" t="s">
        <v>172</v>
      </c>
      <c r="H24" s="87">
        <v>0</v>
      </c>
      <c r="I24" s="87">
        <v>0</v>
      </c>
    </row>
    <row r="25" spans="1:9" ht="13.5" customHeight="1" x14ac:dyDescent="0.25">
      <c r="A25" s="102" t="s">
        <v>35</v>
      </c>
      <c r="B25" s="103"/>
      <c r="C25" s="103"/>
      <c r="D25" s="103"/>
      <c r="E25" s="103"/>
      <c r="F25" s="103"/>
      <c r="G25" s="103"/>
      <c r="H25" s="103"/>
      <c r="I25" s="103"/>
    </row>
    <row r="26" spans="1:9" ht="41.45" customHeight="1" x14ac:dyDescent="0.25">
      <c r="A26" s="104"/>
      <c r="B26" s="13">
        <v>22</v>
      </c>
      <c r="C26" s="71" t="s">
        <v>51</v>
      </c>
      <c r="D26" s="46" t="s">
        <v>52</v>
      </c>
      <c r="E26" s="31" t="s">
        <v>125</v>
      </c>
      <c r="F26" s="38" t="s">
        <v>202</v>
      </c>
      <c r="G26" s="38" t="s">
        <v>188</v>
      </c>
      <c r="H26" s="38" t="s">
        <v>188</v>
      </c>
      <c r="I26" s="38" t="s">
        <v>188</v>
      </c>
    </row>
    <row r="27" spans="1:9" ht="55.5" customHeight="1" x14ac:dyDescent="0.25">
      <c r="A27" s="104"/>
      <c r="B27" s="13">
        <v>23</v>
      </c>
      <c r="C27" s="71"/>
      <c r="D27" s="46" t="s">
        <v>53</v>
      </c>
      <c r="E27" s="25" t="s">
        <v>164</v>
      </c>
      <c r="F27" s="38" t="s">
        <v>203</v>
      </c>
      <c r="G27" s="38" t="s">
        <v>189</v>
      </c>
      <c r="H27" s="38" t="s">
        <v>189</v>
      </c>
      <c r="I27" s="38" t="s">
        <v>189</v>
      </c>
    </row>
    <row r="28" spans="1:9" ht="42.6" customHeight="1" x14ac:dyDescent="0.25">
      <c r="A28" s="104"/>
      <c r="B28" s="13">
        <v>24</v>
      </c>
      <c r="C28" s="71"/>
      <c r="D28" s="46" t="s">
        <v>57</v>
      </c>
      <c r="E28" s="25" t="s">
        <v>135</v>
      </c>
      <c r="F28" s="87" t="s">
        <v>194</v>
      </c>
      <c r="G28" s="87" t="s">
        <v>194</v>
      </c>
      <c r="H28" s="87" t="s">
        <v>195</v>
      </c>
      <c r="I28" s="87" t="s">
        <v>195</v>
      </c>
    </row>
    <row r="29" spans="1:9" ht="83.45" customHeight="1" x14ac:dyDescent="0.25">
      <c r="A29" s="104"/>
      <c r="B29" s="13">
        <v>25</v>
      </c>
      <c r="C29" s="71"/>
      <c r="D29" s="46" t="s">
        <v>56</v>
      </c>
      <c r="E29" s="25" t="s">
        <v>147</v>
      </c>
      <c r="F29" s="38" t="s">
        <v>391</v>
      </c>
      <c r="G29" s="38" t="s">
        <v>392</v>
      </c>
      <c r="H29" s="38" t="s">
        <v>393</v>
      </c>
      <c r="I29" s="38" t="s">
        <v>394</v>
      </c>
    </row>
    <row r="30" spans="1:9" ht="36.6" customHeight="1" x14ac:dyDescent="0.25">
      <c r="A30" s="104"/>
      <c r="B30" s="13">
        <v>26</v>
      </c>
      <c r="C30" s="71"/>
      <c r="D30" s="46" t="s">
        <v>73</v>
      </c>
      <c r="E30" s="25" t="s">
        <v>148</v>
      </c>
      <c r="F30" s="43" t="s">
        <v>204</v>
      </c>
      <c r="G30" s="88">
        <v>0.25</v>
      </c>
      <c r="H30" s="88">
        <v>0.25</v>
      </c>
      <c r="I30" s="88">
        <v>1.25</v>
      </c>
    </row>
    <row r="31" spans="1:9" ht="59.45" customHeight="1" x14ac:dyDescent="0.25">
      <c r="A31" s="104"/>
      <c r="B31" s="13">
        <v>27</v>
      </c>
      <c r="C31" s="71"/>
      <c r="D31" s="46" t="s">
        <v>88</v>
      </c>
      <c r="E31" s="30" t="s">
        <v>149</v>
      </c>
      <c r="F31" s="38" t="s">
        <v>191</v>
      </c>
      <c r="G31" s="38" t="s">
        <v>190</v>
      </c>
      <c r="H31" s="38" t="s">
        <v>191</v>
      </c>
      <c r="I31" s="38" t="s">
        <v>389</v>
      </c>
    </row>
    <row r="32" spans="1:9" ht="43.15" customHeight="1" x14ac:dyDescent="0.25">
      <c r="A32" s="104"/>
      <c r="B32" s="13">
        <v>28</v>
      </c>
      <c r="C32" s="71"/>
      <c r="D32" s="46" t="s">
        <v>54</v>
      </c>
      <c r="E32" s="25" t="s">
        <v>137</v>
      </c>
      <c r="F32" s="43" t="s">
        <v>205</v>
      </c>
      <c r="G32" s="105">
        <v>0.10199999999999999</v>
      </c>
      <c r="H32" s="105">
        <v>2.8000000000000001E-2</v>
      </c>
      <c r="I32" s="105">
        <v>8.1000000000000003E-2</v>
      </c>
    </row>
    <row r="33" spans="1:11" ht="40.15" customHeight="1" x14ac:dyDescent="0.25">
      <c r="A33" s="104"/>
      <c r="B33" s="13">
        <v>29</v>
      </c>
      <c r="C33" s="71"/>
      <c r="D33" s="47" t="s">
        <v>89</v>
      </c>
      <c r="E33" s="25" t="s">
        <v>90</v>
      </c>
      <c r="F33" s="43" t="s">
        <v>206</v>
      </c>
      <c r="G33" s="105">
        <v>2.7E-2</v>
      </c>
      <c r="H33" s="105">
        <v>2.7E-2</v>
      </c>
      <c r="I33" s="105">
        <v>5.3999999999999999E-2</v>
      </c>
    </row>
    <row r="34" spans="1:11" ht="44.25" customHeight="1" x14ac:dyDescent="0.25">
      <c r="A34" s="104"/>
      <c r="B34" s="13">
        <v>30</v>
      </c>
      <c r="C34" s="71"/>
      <c r="D34" s="46" t="s">
        <v>74</v>
      </c>
      <c r="E34" s="25" t="s">
        <v>152</v>
      </c>
      <c r="F34" s="88">
        <v>1</v>
      </c>
      <c r="G34" s="88">
        <v>1</v>
      </c>
      <c r="H34" s="88">
        <v>1</v>
      </c>
      <c r="I34" s="88">
        <v>1</v>
      </c>
    </row>
    <row r="35" spans="1:11" ht="41.25" customHeight="1" x14ac:dyDescent="0.25">
      <c r="A35" s="104"/>
      <c r="B35" s="13">
        <v>31</v>
      </c>
      <c r="C35" s="71"/>
      <c r="D35" s="47" t="s">
        <v>24</v>
      </c>
      <c r="E35" s="25" t="s">
        <v>136</v>
      </c>
      <c r="F35" s="43" t="s">
        <v>207</v>
      </c>
      <c r="G35" s="88">
        <v>0.74</v>
      </c>
      <c r="H35" s="88">
        <v>0.74</v>
      </c>
      <c r="I35" s="88">
        <v>0.65</v>
      </c>
    </row>
    <row r="36" spans="1:11" ht="38.450000000000003" customHeight="1" x14ac:dyDescent="0.25">
      <c r="A36" s="104"/>
      <c r="B36" s="13">
        <v>32</v>
      </c>
      <c r="C36" s="71"/>
      <c r="D36" s="47" t="s">
        <v>25</v>
      </c>
      <c r="E36" s="25" t="s">
        <v>138</v>
      </c>
      <c r="F36" s="43" t="s">
        <v>208</v>
      </c>
      <c r="G36" s="88">
        <v>0.26</v>
      </c>
      <c r="H36" s="88">
        <v>0.26</v>
      </c>
      <c r="I36" s="88">
        <v>0.32</v>
      </c>
    </row>
    <row r="37" spans="1:11" ht="40.15" customHeight="1" x14ac:dyDescent="0.25">
      <c r="A37" s="104"/>
      <c r="B37" s="13">
        <v>33</v>
      </c>
      <c r="C37" s="72" t="s">
        <v>12</v>
      </c>
      <c r="D37" s="14" t="s">
        <v>93</v>
      </c>
      <c r="E37" s="25" t="s">
        <v>91</v>
      </c>
      <c r="F37" s="43" t="s">
        <v>209</v>
      </c>
      <c r="G37" s="105">
        <v>0.28499999999999998</v>
      </c>
      <c r="H37" s="105">
        <v>0.28499999999999998</v>
      </c>
      <c r="I37" s="105">
        <v>0.22</v>
      </c>
    </row>
    <row r="38" spans="1:11" ht="41.45" customHeight="1" x14ac:dyDescent="0.25">
      <c r="A38" s="104"/>
      <c r="B38" s="13">
        <v>34</v>
      </c>
      <c r="C38" s="72"/>
      <c r="D38" s="46" t="s">
        <v>94</v>
      </c>
      <c r="E38" s="25" t="s">
        <v>153</v>
      </c>
      <c r="F38" s="43" t="s">
        <v>210</v>
      </c>
      <c r="G38" s="88">
        <v>0.04</v>
      </c>
      <c r="H38" s="105">
        <v>7.5999999999999998E-2</v>
      </c>
      <c r="I38" s="105">
        <v>8.1000000000000003E-2</v>
      </c>
    </row>
    <row r="39" spans="1:11" ht="55.15" customHeight="1" x14ac:dyDescent="0.25">
      <c r="A39" s="104"/>
      <c r="B39" s="13">
        <v>35</v>
      </c>
      <c r="C39" s="72"/>
      <c r="D39" s="47" t="s">
        <v>13</v>
      </c>
      <c r="E39" s="25" t="s">
        <v>165</v>
      </c>
      <c r="F39" s="87" t="s">
        <v>192</v>
      </c>
      <c r="G39" s="87" t="s">
        <v>192</v>
      </c>
      <c r="H39" s="87" t="s">
        <v>192</v>
      </c>
      <c r="I39" s="38" t="s">
        <v>193</v>
      </c>
    </row>
    <row r="40" spans="1:11" ht="126.6" customHeight="1" x14ac:dyDescent="0.25">
      <c r="A40" s="104"/>
      <c r="B40" s="13">
        <v>36</v>
      </c>
      <c r="C40" s="72" t="s">
        <v>14</v>
      </c>
      <c r="D40" s="46" t="s">
        <v>70</v>
      </c>
      <c r="E40" s="25" t="s">
        <v>151</v>
      </c>
      <c r="F40" s="38" t="s">
        <v>182</v>
      </c>
      <c r="G40" s="38" t="s">
        <v>182</v>
      </c>
      <c r="H40" s="38" t="s">
        <v>182</v>
      </c>
      <c r="I40" s="38" t="s">
        <v>182</v>
      </c>
    </row>
    <row r="41" spans="1:11" ht="51.6" customHeight="1" x14ac:dyDescent="0.25">
      <c r="A41" s="104"/>
      <c r="B41" s="13">
        <v>37</v>
      </c>
      <c r="C41" s="72"/>
      <c r="D41" s="47" t="s">
        <v>71</v>
      </c>
      <c r="E41" s="25" t="s">
        <v>154</v>
      </c>
      <c r="F41" s="87">
        <v>0</v>
      </c>
      <c r="G41" s="87">
        <v>0</v>
      </c>
      <c r="H41" s="87">
        <v>0</v>
      </c>
      <c r="I41" s="87">
        <v>0</v>
      </c>
    </row>
    <row r="42" spans="1:11" ht="40.9" customHeight="1" x14ac:dyDescent="0.25">
      <c r="A42" s="104"/>
      <c r="B42" s="13">
        <v>38</v>
      </c>
      <c r="C42" s="72"/>
      <c r="D42" s="47" t="s">
        <v>15</v>
      </c>
      <c r="E42" s="25" t="s">
        <v>127</v>
      </c>
      <c r="F42" s="87">
        <v>0</v>
      </c>
      <c r="G42" s="87">
        <v>0</v>
      </c>
      <c r="H42" s="87">
        <v>0</v>
      </c>
      <c r="I42" s="87">
        <v>0</v>
      </c>
    </row>
    <row r="43" spans="1:11" ht="38.450000000000003" customHeight="1" x14ac:dyDescent="0.25">
      <c r="A43" s="104"/>
      <c r="B43" s="13">
        <v>39</v>
      </c>
      <c r="C43" s="72"/>
      <c r="D43" s="47" t="s">
        <v>16</v>
      </c>
      <c r="E43" s="25" t="s">
        <v>128</v>
      </c>
      <c r="F43" s="87">
        <v>0</v>
      </c>
      <c r="G43" s="87">
        <v>0</v>
      </c>
      <c r="H43" s="87">
        <v>0</v>
      </c>
      <c r="I43" s="87">
        <v>0</v>
      </c>
    </row>
    <row r="44" spans="1:11" ht="36" customHeight="1" x14ac:dyDescent="0.25">
      <c r="A44" s="104"/>
      <c r="B44" s="13">
        <v>40</v>
      </c>
      <c r="C44" s="72"/>
      <c r="D44" s="47" t="s">
        <v>18</v>
      </c>
      <c r="E44" s="25" t="s">
        <v>92</v>
      </c>
      <c r="F44" s="43" t="s">
        <v>211</v>
      </c>
      <c r="G44" s="88">
        <v>0.3</v>
      </c>
      <c r="H44" s="88">
        <v>0.25</v>
      </c>
      <c r="I44" s="88">
        <v>0.189</v>
      </c>
    </row>
    <row r="45" spans="1:11" ht="54" customHeight="1" x14ac:dyDescent="0.25">
      <c r="A45" s="104"/>
      <c r="B45" s="13">
        <v>41</v>
      </c>
      <c r="C45" s="72"/>
      <c r="D45" s="46" t="s">
        <v>140</v>
      </c>
      <c r="E45" s="25" t="s">
        <v>139</v>
      </c>
      <c r="F45" s="106">
        <v>1</v>
      </c>
      <c r="G45" s="106">
        <v>1</v>
      </c>
      <c r="H45" s="106">
        <v>1</v>
      </c>
      <c r="I45" s="106">
        <v>1</v>
      </c>
    </row>
    <row r="46" spans="1:11" ht="57.75" customHeight="1" x14ac:dyDescent="0.25">
      <c r="A46" s="104"/>
      <c r="B46" s="13">
        <v>42</v>
      </c>
      <c r="C46" s="97" t="s">
        <v>55</v>
      </c>
      <c r="D46" s="47" t="s">
        <v>20</v>
      </c>
      <c r="E46" s="31" t="s">
        <v>106</v>
      </c>
      <c r="F46" s="107" t="s">
        <v>183</v>
      </c>
      <c r="G46" s="107"/>
      <c r="H46" s="107"/>
      <c r="I46" s="107"/>
    </row>
    <row r="47" spans="1:11" ht="26.45" customHeight="1" x14ac:dyDescent="0.25">
      <c r="A47" s="104"/>
      <c r="B47" s="13">
        <v>43</v>
      </c>
      <c r="C47" s="108"/>
      <c r="D47" s="47" t="s">
        <v>21</v>
      </c>
      <c r="E47" s="31" t="s">
        <v>107</v>
      </c>
      <c r="F47" s="38" t="s">
        <v>182</v>
      </c>
      <c r="G47" s="38" t="s">
        <v>182</v>
      </c>
      <c r="H47" s="38" t="s">
        <v>182</v>
      </c>
      <c r="I47" s="38" t="s">
        <v>182</v>
      </c>
      <c r="K47" s="16"/>
    </row>
    <row r="48" spans="1:11" ht="33" customHeight="1" x14ac:dyDescent="0.25">
      <c r="A48" s="104"/>
      <c r="B48" s="13">
        <v>44</v>
      </c>
      <c r="C48" s="108"/>
      <c r="D48" s="47" t="s">
        <v>19</v>
      </c>
      <c r="E48" s="31" t="s">
        <v>150</v>
      </c>
      <c r="F48" s="87">
        <v>0</v>
      </c>
      <c r="G48" s="87">
        <v>0</v>
      </c>
      <c r="H48" s="87">
        <v>0</v>
      </c>
      <c r="I48" s="87">
        <v>0</v>
      </c>
    </row>
    <row r="49" spans="1:15" ht="37.15" customHeight="1" x14ac:dyDescent="0.25">
      <c r="A49" s="104"/>
      <c r="B49" s="13">
        <v>45</v>
      </c>
      <c r="C49" s="108"/>
      <c r="D49" s="47" t="s">
        <v>11</v>
      </c>
      <c r="E49" s="31" t="s">
        <v>108</v>
      </c>
      <c r="F49" s="43" t="s">
        <v>227</v>
      </c>
      <c r="G49" s="38">
        <v>11.516999999999999</v>
      </c>
      <c r="H49" s="87">
        <v>11.516999999999999</v>
      </c>
      <c r="I49" s="87">
        <v>11.516999999999999</v>
      </c>
    </row>
    <row r="50" spans="1:15" ht="28.15" customHeight="1" x14ac:dyDescent="0.25">
      <c r="A50" s="104"/>
      <c r="B50" s="13">
        <v>46</v>
      </c>
      <c r="C50" s="108"/>
      <c r="D50" s="46" t="s">
        <v>86</v>
      </c>
      <c r="E50" s="32" t="s">
        <v>155</v>
      </c>
      <c r="F50" s="44">
        <v>0</v>
      </c>
      <c r="G50" s="87">
        <v>250</v>
      </c>
      <c r="H50" s="87">
        <v>530</v>
      </c>
      <c r="I50" s="87">
        <v>530</v>
      </c>
    </row>
    <row r="51" spans="1:15" ht="69.75" customHeight="1" x14ac:dyDescent="0.25">
      <c r="A51" s="104"/>
      <c r="B51" s="13">
        <v>47</v>
      </c>
      <c r="C51" s="109"/>
      <c r="D51" s="46" t="s">
        <v>87</v>
      </c>
      <c r="E51" s="32" t="s">
        <v>129</v>
      </c>
      <c r="F51" s="87" t="s">
        <v>196</v>
      </c>
      <c r="G51" s="87" t="s">
        <v>196</v>
      </c>
      <c r="H51" s="87" t="s">
        <v>196</v>
      </c>
      <c r="I51" s="38" t="s">
        <v>196</v>
      </c>
    </row>
    <row r="52" spans="1:15" ht="33.6" customHeight="1" x14ac:dyDescent="0.25">
      <c r="A52" s="104"/>
      <c r="B52" s="13">
        <v>48</v>
      </c>
      <c r="C52" s="71" t="s">
        <v>145</v>
      </c>
      <c r="D52" s="47" t="s">
        <v>22</v>
      </c>
      <c r="E52" s="31" t="s">
        <v>75</v>
      </c>
      <c r="F52" s="43" t="s">
        <v>172</v>
      </c>
      <c r="G52" s="40">
        <v>0</v>
      </c>
      <c r="H52" s="40">
        <v>0</v>
      </c>
      <c r="I52" s="40">
        <v>0</v>
      </c>
    </row>
    <row r="53" spans="1:15" ht="43.15" customHeight="1" x14ac:dyDescent="0.25">
      <c r="A53" s="104"/>
      <c r="B53" s="13">
        <v>49</v>
      </c>
      <c r="C53" s="72"/>
      <c r="D53" s="46" t="s">
        <v>85</v>
      </c>
      <c r="E53" s="31" t="s">
        <v>76</v>
      </c>
      <c r="F53" s="43" t="s">
        <v>172</v>
      </c>
      <c r="G53" s="87">
        <v>0</v>
      </c>
      <c r="H53" s="87">
        <v>0</v>
      </c>
      <c r="I53" s="87">
        <v>0</v>
      </c>
    </row>
    <row r="54" spans="1:15" ht="65.45" customHeight="1" x14ac:dyDescent="0.25">
      <c r="A54" s="104"/>
      <c r="B54" s="13">
        <v>50</v>
      </c>
      <c r="C54" s="15" t="s">
        <v>83</v>
      </c>
      <c r="D54" s="46" t="s">
        <v>109</v>
      </c>
      <c r="E54" s="25" t="s">
        <v>130</v>
      </c>
      <c r="F54" s="43" t="s">
        <v>172</v>
      </c>
      <c r="G54" s="87">
        <v>0</v>
      </c>
      <c r="H54" s="87">
        <v>0</v>
      </c>
      <c r="I54" s="87">
        <v>0</v>
      </c>
    </row>
    <row r="55" spans="1:15" ht="16.5" customHeight="1" x14ac:dyDescent="0.25">
      <c r="A55" s="76" t="s">
        <v>23</v>
      </c>
      <c r="B55" s="77"/>
      <c r="C55" s="77"/>
      <c r="D55" s="77"/>
      <c r="E55" s="77"/>
      <c r="F55" s="77"/>
      <c r="G55" s="77"/>
      <c r="H55" s="77"/>
      <c r="I55" s="77"/>
    </row>
    <row r="56" spans="1:15" ht="29.45" customHeight="1" x14ac:dyDescent="0.25">
      <c r="A56" s="78"/>
      <c r="B56" s="10">
        <v>51</v>
      </c>
      <c r="C56" s="70" t="s">
        <v>58</v>
      </c>
      <c r="D56" s="17" t="s">
        <v>26</v>
      </c>
      <c r="E56" s="26" t="s">
        <v>110</v>
      </c>
      <c r="F56" s="42" t="s">
        <v>215</v>
      </c>
      <c r="G56" s="36">
        <v>134688</v>
      </c>
      <c r="H56" s="85">
        <v>79218</v>
      </c>
      <c r="I56" s="85">
        <v>97218</v>
      </c>
      <c r="N56" s="65" t="s">
        <v>384</v>
      </c>
    </row>
    <row r="57" spans="1:15" ht="70.150000000000006" customHeight="1" x14ac:dyDescent="0.25">
      <c r="A57" s="78"/>
      <c r="B57" s="10">
        <v>52</v>
      </c>
      <c r="C57" s="70"/>
      <c r="D57" s="17" t="s">
        <v>37</v>
      </c>
      <c r="E57" s="33" t="s">
        <v>131</v>
      </c>
      <c r="F57" s="41">
        <v>-189790</v>
      </c>
      <c r="G57" s="36">
        <v>-180429.32</v>
      </c>
      <c r="H57" s="85">
        <f>(J57-K57)/1000</f>
        <v>-245587.22238000022</v>
      </c>
      <c r="I57" s="85">
        <f>(N57-O57)/1000</f>
        <v>-267964.88648000004</v>
      </c>
      <c r="J57" s="60">
        <f>95061627.98+88859133.53</f>
        <v>183920761.50999999</v>
      </c>
      <c r="K57" s="62">
        <f>Лист1!G109</f>
        <v>429507983.89000022</v>
      </c>
      <c r="N57" s="1">
        <f>(58331058.05+25969711.24)*2</f>
        <v>168601538.57999998</v>
      </c>
      <c r="O57" s="1">
        <f>(41954074.87+197038116.34-31694.83-4754225.75-15923058.1)*2</f>
        <v>436566425.06</v>
      </c>
    </row>
    <row r="58" spans="1:15" ht="70.150000000000006" customHeight="1" x14ac:dyDescent="0.25">
      <c r="A58" s="78"/>
      <c r="B58" s="10">
        <v>53</v>
      </c>
      <c r="C58" s="70"/>
      <c r="D58" s="17" t="s">
        <v>27</v>
      </c>
      <c r="E58" s="33" t="s">
        <v>166</v>
      </c>
      <c r="F58" s="41">
        <v>-205937</v>
      </c>
      <c r="G58" s="36">
        <v>-429048.51</v>
      </c>
      <c r="H58" s="85">
        <f>H57-K58/1000</f>
        <v>-559877.64497000026</v>
      </c>
      <c r="I58" s="85">
        <f>I57-N58</f>
        <v>-618867.56382000004</v>
      </c>
      <c r="J58" s="60"/>
      <c r="K58" s="63">
        <f>Лист1!G108</f>
        <v>314290422.58999997</v>
      </c>
      <c r="N58" s="1">
        <f>175451338.67*2/1000</f>
        <v>350902.67733999999</v>
      </c>
    </row>
    <row r="59" spans="1:15" ht="60" customHeight="1" x14ac:dyDescent="0.25">
      <c r="A59" s="78"/>
      <c r="B59" s="10">
        <v>54</v>
      </c>
      <c r="C59" s="70"/>
      <c r="D59" s="17" t="s">
        <v>28</v>
      </c>
      <c r="E59" s="33" t="s">
        <v>167</v>
      </c>
      <c r="F59" s="41">
        <v>-174300</v>
      </c>
      <c r="G59" s="36">
        <v>18215</v>
      </c>
      <c r="H59" s="85">
        <f>Лист1!G121/1000</f>
        <v>15968.166529999999</v>
      </c>
      <c r="I59" s="85">
        <f>(1895644+40397+13322+296750+4046634+26977.56)/1000*2</f>
        <v>12639.449119999999</v>
      </c>
      <c r="J59" s="60"/>
      <c r="K59" s="60"/>
    </row>
    <row r="60" spans="1:15" ht="224.45" customHeight="1" x14ac:dyDescent="0.25">
      <c r="A60" s="78"/>
      <c r="B60" s="10">
        <v>55</v>
      </c>
      <c r="C60" s="70" t="s">
        <v>59</v>
      </c>
      <c r="D60" s="17" t="s">
        <v>29</v>
      </c>
      <c r="E60" s="34" t="s">
        <v>168</v>
      </c>
      <c r="F60" s="43" t="s">
        <v>172</v>
      </c>
      <c r="G60" s="36">
        <v>0</v>
      </c>
      <c r="H60" s="36">
        <v>0</v>
      </c>
      <c r="I60" s="41">
        <v>0</v>
      </c>
      <c r="K60" s="64"/>
    </row>
    <row r="61" spans="1:15" ht="93.6" customHeight="1" x14ac:dyDescent="0.25">
      <c r="A61" s="78"/>
      <c r="B61" s="10">
        <v>56</v>
      </c>
      <c r="C61" s="70"/>
      <c r="D61" s="19" t="s">
        <v>60</v>
      </c>
      <c r="E61" s="25" t="s">
        <v>133</v>
      </c>
      <c r="F61" s="41">
        <v>0</v>
      </c>
      <c r="G61" s="36">
        <v>0</v>
      </c>
      <c r="H61" s="36">
        <v>0</v>
      </c>
      <c r="I61" s="86" t="s">
        <v>172</v>
      </c>
    </row>
    <row r="62" spans="1:15" ht="34.9" customHeight="1" x14ac:dyDescent="0.25">
      <c r="A62" s="78"/>
      <c r="B62" s="10">
        <v>57</v>
      </c>
      <c r="C62" s="70" t="s">
        <v>66</v>
      </c>
      <c r="D62" s="19" t="s">
        <v>72</v>
      </c>
      <c r="E62" s="25" t="s">
        <v>132</v>
      </c>
      <c r="F62" s="41" t="s">
        <v>213</v>
      </c>
      <c r="G62" s="36" t="s">
        <v>212</v>
      </c>
      <c r="H62" s="41" t="s">
        <v>214</v>
      </c>
      <c r="I62" s="45" t="s">
        <v>390</v>
      </c>
    </row>
    <row r="63" spans="1:15" ht="44.25" customHeight="1" x14ac:dyDescent="0.25">
      <c r="A63" s="78"/>
      <c r="B63" s="10">
        <v>58</v>
      </c>
      <c r="C63" s="70"/>
      <c r="D63" s="18" t="s">
        <v>61</v>
      </c>
      <c r="E63" s="27" t="s">
        <v>111</v>
      </c>
      <c r="F63" s="42" t="s">
        <v>172</v>
      </c>
      <c r="G63" s="36">
        <v>0</v>
      </c>
      <c r="H63" s="36">
        <v>0</v>
      </c>
      <c r="I63" s="41">
        <v>0</v>
      </c>
    </row>
    <row r="64" spans="1:15" ht="198" customHeight="1" x14ac:dyDescent="0.25">
      <c r="A64" s="78"/>
      <c r="B64" s="10">
        <v>59</v>
      </c>
      <c r="C64" s="70"/>
      <c r="D64" s="18" t="s">
        <v>95</v>
      </c>
      <c r="E64" s="24" t="s">
        <v>156</v>
      </c>
      <c r="F64" s="75" t="s">
        <v>184</v>
      </c>
      <c r="G64" s="75"/>
      <c r="H64" s="75"/>
      <c r="I64" s="75"/>
    </row>
    <row r="65" spans="1:9" ht="271.89999999999998" customHeight="1" x14ac:dyDescent="0.25">
      <c r="A65" s="78"/>
      <c r="B65" s="10">
        <v>60</v>
      </c>
      <c r="C65" s="70"/>
      <c r="D65" s="18" t="s">
        <v>96</v>
      </c>
      <c r="E65" s="24" t="s">
        <v>118</v>
      </c>
      <c r="F65" s="75" t="s">
        <v>184</v>
      </c>
      <c r="G65" s="75"/>
      <c r="H65" s="75"/>
      <c r="I65" s="75"/>
    </row>
    <row r="66" spans="1:9" ht="79.150000000000006" customHeight="1" x14ac:dyDescent="0.25">
      <c r="A66" s="78"/>
      <c r="B66" s="10">
        <v>61</v>
      </c>
      <c r="C66" s="69" t="s">
        <v>30</v>
      </c>
      <c r="D66" s="18" t="s">
        <v>62</v>
      </c>
      <c r="E66" s="28" t="s">
        <v>112</v>
      </c>
      <c r="F66" s="38" t="s">
        <v>217</v>
      </c>
      <c r="G66" s="38" t="s">
        <v>218</v>
      </c>
      <c r="H66" s="38" t="s">
        <v>395</v>
      </c>
      <c r="I66" s="38" t="s">
        <v>396</v>
      </c>
    </row>
    <row r="67" spans="1:9" ht="42" customHeight="1" x14ac:dyDescent="0.25">
      <c r="A67" s="78"/>
      <c r="B67" s="10">
        <v>62</v>
      </c>
      <c r="C67" s="69"/>
      <c r="D67" s="18" t="s">
        <v>67</v>
      </c>
      <c r="E67" s="27" t="s">
        <v>68</v>
      </c>
      <c r="F67" s="87">
        <v>0</v>
      </c>
      <c r="G67" s="87">
        <v>0</v>
      </c>
      <c r="H67" s="87">
        <v>0</v>
      </c>
      <c r="I67" s="87">
        <v>0</v>
      </c>
    </row>
    <row r="68" spans="1:9" ht="51.6" customHeight="1" x14ac:dyDescent="0.25">
      <c r="A68" s="78"/>
      <c r="B68" s="10">
        <v>63</v>
      </c>
      <c r="C68" s="81" t="s">
        <v>65</v>
      </c>
      <c r="D68" s="18" t="s">
        <v>97</v>
      </c>
      <c r="E68" s="35" t="s">
        <v>113</v>
      </c>
      <c r="F68" s="87" t="s">
        <v>216</v>
      </c>
      <c r="G68" s="87" t="s">
        <v>186</v>
      </c>
      <c r="H68" s="87" t="s">
        <v>187</v>
      </c>
      <c r="I68" s="87" t="s">
        <v>229</v>
      </c>
    </row>
    <row r="69" spans="1:9" ht="37.9" customHeight="1" x14ac:dyDescent="0.25">
      <c r="A69" s="78"/>
      <c r="B69" s="10">
        <v>64</v>
      </c>
      <c r="C69" s="82"/>
      <c r="D69" s="18" t="s">
        <v>98</v>
      </c>
      <c r="E69" s="35" t="s">
        <v>117</v>
      </c>
      <c r="F69" s="88">
        <v>0.6</v>
      </c>
      <c r="G69" s="88">
        <v>0.6</v>
      </c>
      <c r="H69" s="88">
        <v>0.6</v>
      </c>
      <c r="I69" s="88">
        <v>0.6</v>
      </c>
    </row>
    <row r="70" spans="1:9" ht="37.15" customHeight="1" x14ac:dyDescent="0.25">
      <c r="A70" s="78"/>
      <c r="B70" s="10">
        <v>65</v>
      </c>
      <c r="C70" s="82"/>
      <c r="D70" s="17" t="s">
        <v>31</v>
      </c>
      <c r="E70" s="27" t="s">
        <v>116</v>
      </c>
      <c r="F70" s="87" t="s">
        <v>185</v>
      </c>
      <c r="G70" s="87" t="s">
        <v>185</v>
      </c>
      <c r="H70" s="87" t="s">
        <v>185</v>
      </c>
      <c r="I70" s="87" t="s">
        <v>230</v>
      </c>
    </row>
    <row r="71" spans="1:9" ht="37.15" customHeight="1" x14ac:dyDescent="0.25">
      <c r="A71" s="78"/>
      <c r="B71" s="10">
        <v>66</v>
      </c>
      <c r="C71" s="83"/>
      <c r="D71" s="18" t="s">
        <v>102</v>
      </c>
      <c r="E71" s="27" t="s">
        <v>114</v>
      </c>
      <c r="F71" s="43" t="s">
        <v>172</v>
      </c>
      <c r="G71" s="87">
        <v>0</v>
      </c>
      <c r="H71" s="87">
        <v>0</v>
      </c>
      <c r="I71" s="87">
        <v>0</v>
      </c>
    </row>
    <row r="72" spans="1:9" ht="42" customHeight="1" x14ac:dyDescent="0.25">
      <c r="A72" s="78"/>
      <c r="B72" s="10">
        <v>67</v>
      </c>
      <c r="C72" s="69" t="s">
        <v>32</v>
      </c>
      <c r="D72" s="18" t="s">
        <v>99</v>
      </c>
      <c r="E72" s="27" t="s">
        <v>157</v>
      </c>
      <c r="F72" s="87" t="s">
        <v>193</v>
      </c>
      <c r="G72" s="87" t="s">
        <v>193</v>
      </c>
      <c r="H72" s="87" t="s">
        <v>193</v>
      </c>
      <c r="I72" s="38" t="s">
        <v>193</v>
      </c>
    </row>
    <row r="73" spans="1:9" ht="43.15" customHeight="1" x14ac:dyDescent="0.25">
      <c r="A73" s="78"/>
      <c r="B73" s="10">
        <v>68</v>
      </c>
      <c r="C73" s="69"/>
      <c r="D73" s="18" t="s">
        <v>100</v>
      </c>
      <c r="E73" s="35" t="s">
        <v>115</v>
      </c>
      <c r="F73" s="87">
        <v>0</v>
      </c>
      <c r="G73" s="87">
        <v>0</v>
      </c>
      <c r="H73" s="87">
        <v>0</v>
      </c>
      <c r="I73" s="87">
        <v>0</v>
      </c>
    </row>
    <row r="74" spans="1:9" ht="36" customHeight="1" x14ac:dyDescent="0.25">
      <c r="A74" s="78"/>
      <c r="B74" s="10">
        <v>69</v>
      </c>
      <c r="C74" s="69"/>
      <c r="D74" s="19" t="s">
        <v>33</v>
      </c>
      <c r="E74" s="35" t="s">
        <v>69</v>
      </c>
      <c r="F74" s="87">
        <v>0</v>
      </c>
      <c r="G74" s="87">
        <v>0</v>
      </c>
      <c r="H74" s="87">
        <v>0</v>
      </c>
      <c r="I74" s="87">
        <v>0</v>
      </c>
    </row>
    <row r="75" spans="1:9" ht="39.6" customHeight="1" x14ac:dyDescent="0.25">
      <c r="A75" s="78"/>
      <c r="B75" s="10">
        <v>70</v>
      </c>
      <c r="C75" s="70" t="s">
        <v>145</v>
      </c>
      <c r="D75" s="18" t="s">
        <v>64</v>
      </c>
      <c r="E75" s="27" t="s">
        <v>78</v>
      </c>
      <c r="F75" s="87">
        <v>0</v>
      </c>
      <c r="G75" s="87">
        <v>0</v>
      </c>
      <c r="H75" s="87">
        <v>0</v>
      </c>
      <c r="I75" s="87">
        <v>0</v>
      </c>
    </row>
    <row r="76" spans="1:9" ht="34.15" customHeight="1" x14ac:dyDescent="0.25">
      <c r="A76" s="78"/>
      <c r="B76" s="10">
        <v>71</v>
      </c>
      <c r="C76" s="70"/>
      <c r="D76" s="18" t="s">
        <v>101</v>
      </c>
      <c r="E76" s="26" t="s">
        <v>77</v>
      </c>
      <c r="F76" s="87">
        <v>0</v>
      </c>
      <c r="G76" s="87">
        <v>0</v>
      </c>
      <c r="H76" s="87">
        <v>0</v>
      </c>
      <c r="I76" s="87">
        <v>0</v>
      </c>
    </row>
    <row r="77" spans="1:9" ht="129" customHeight="1" x14ac:dyDescent="0.25">
      <c r="A77" s="78"/>
      <c r="B77" s="10">
        <v>72</v>
      </c>
      <c r="C77" s="20" t="s">
        <v>84</v>
      </c>
      <c r="D77" s="18" t="s">
        <v>63</v>
      </c>
      <c r="E77" s="27" t="s">
        <v>141</v>
      </c>
      <c r="F77" s="87">
        <v>0</v>
      </c>
      <c r="G77" s="87">
        <v>0</v>
      </c>
      <c r="H77" s="87">
        <v>0</v>
      </c>
      <c r="I77" s="87">
        <v>0</v>
      </c>
    </row>
    <row r="78" spans="1:9" ht="44.25" customHeight="1" x14ac:dyDescent="0.25">
      <c r="A78" s="2"/>
      <c r="B78" s="3"/>
      <c r="C78" s="4"/>
      <c r="D78" s="4"/>
      <c r="E78" s="5"/>
      <c r="F78" s="5"/>
    </row>
    <row r="79" spans="1:9" ht="48" customHeight="1" x14ac:dyDescent="0.25">
      <c r="A79" s="2"/>
      <c r="B79" s="3"/>
      <c r="C79" s="2"/>
      <c r="D79" s="2"/>
      <c r="E79" s="5"/>
      <c r="F79" s="5"/>
    </row>
    <row r="80" spans="1:9" ht="59.25" customHeight="1" x14ac:dyDescent="0.25">
      <c r="A80" s="2"/>
      <c r="B80" s="3"/>
      <c r="C80" s="2"/>
      <c r="D80" s="2"/>
      <c r="E80" s="5"/>
      <c r="F80" s="5"/>
    </row>
    <row r="81" spans="1:6" ht="37.5" customHeight="1" x14ac:dyDescent="0.25">
      <c r="A81" s="2"/>
      <c r="B81" s="3"/>
      <c r="C81" s="2"/>
      <c r="D81" s="2"/>
      <c r="E81" s="5"/>
      <c r="F81" s="5"/>
    </row>
    <row r="82" spans="1:6" ht="51" customHeight="1" x14ac:dyDescent="0.25">
      <c r="A82" s="2"/>
      <c r="B82" s="3"/>
      <c r="C82" s="2"/>
      <c r="D82" s="2"/>
      <c r="E82" s="5"/>
      <c r="F82" s="5"/>
    </row>
    <row r="83" spans="1:6" ht="73.349999999999994" customHeight="1" x14ac:dyDescent="0.25">
      <c r="A83" s="2"/>
      <c r="B83" s="3"/>
      <c r="C83" s="2"/>
      <c r="D83" s="2"/>
      <c r="E83" s="5"/>
      <c r="F83" s="5"/>
    </row>
    <row r="84" spans="1:6" ht="13.5" customHeight="1" x14ac:dyDescent="0.25">
      <c r="A84" s="2"/>
      <c r="B84" s="3"/>
      <c r="C84" s="2"/>
      <c r="D84" s="2"/>
      <c r="E84" s="5"/>
      <c r="F84" s="5"/>
    </row>
    <row r="85" spans="1:6" ht="13.5" customHeight="1" x14ac:dyDescent="0.25">
      <c r="A85" s="2"/>
      <c r="B85" s="3"/>
      <c r="C85" s="2"/>
      <c r="D85" s="2"/>
      <c r="E85" s="5"/>
      <c r="F85" s="5"/>
    </row>
    <row r="86" spans="1:6" ht="13.5" customHeight="1" x14ac:dyDescent="0.25">
      <c r="A86" s="2"/>
      <c r="B86" s="3"/>
      <c r="C86" s="2"/>
      <c r="D86" s="2"/>
      <c r="E86" s="5"/>
      <c r="F86" s="5"/>
    </row>
    <row r="87" spans="1:6" ht="13.5" customHeight="1" x14ac:dyDescent="0.25">
      <c r="A87" s="2"/>
      <c r="B87" s="3"/>
      <c r="C87" s="2"/>
      <c r="D87" s="2"/>
      <c r="E87" s="5"/>
      <c r="F87" s="5"/>
    </row>
    <row r="88" spans="1:6" ht="13.5" customHeight="1" x14ac:dyDescent="0.25">
      <c r="A88" s="2"/>
      <c r="B88" s="3"/>
      <c r="C88" s="2"/>
      <c r="D88" s="2"/>
      <c r="E88" s="5"/>
      <c r="F88" s="5"/>
    </row>
    <row r="89" spans="1:6" ht="13.5" customHeight="1" x14ac:dyDescent="0.25">
      <c r="A89" s="2"/>
      <c r="B89" s="3"/>
      <c r="C89" s="2"/>
      <c r="D89" s="2"/>
      <c r="E89" s="5"/>
      <c r="F89" s="5"/>
    </row>
    <row r="90" spans="1:6" ht="13.5" customHeight="1" x14ac:dyDescent="0.25">
      <c r="A90" s="2"/>
      <c r="B90" s="3"/>
      <c r="C90" s="2"/>
      <c r="D90" s="2"/>
      <c r="E90" s="5"/>
      <c r="F90" s="5"/>
    </row>
    <row r="91" spans="1:6" ht="13.5" customHeight="1" x14ac:dyDescent="0.25">
      <c r="A91" s="2"/>
      <c r="B91" s="3"/>
      <c r="C91" s="2"/>
      <c r="D91" s="2"/>
      <c r="E91" s="5"/>
      <c r="F91" s="5"/>
    </row>
    <row r="92" spans="1:6" ht="13.5" customHeight="1" x14ac:dyDescent="0.25">
      <c r="A92" s="2"/>
      <c r="B92" s="3"/>
      <c r="C92" s="2"/>
      <c r="D92" s="2"/>
      <c r="E92" s="5"/>
      <c r="F92" s="5"/>
    </row>
    <row r="93" spans="1:6" ht="13.5" customHeight="1" x14ac:dyDescent="0.25">
      <c r="A93" s="2"/>
      <c r="B93" s="3"/>
      <c r="C93" s="2"/>
      <c r="D93" s="2"/>
      <c r="E93" s="5"/>
      <c r="F93" s="5"/>
    </row>
    <row r="94" spans="1:6" ht="15.6" customHeight="1" x14ac:dyDescent="0.25">
      <c r="A94" s="2"/>
    </row>
    <row r="95" spans="1:6" ht="15.6" customHeight="1" x14ac:dyDescent="0.25">
      <c r="A95" s="2"/>
    </row>
  </sheetData>
  <mergeCells count="28">
    <mergeCell ref="F1:I1"/>
    <mergeCell ref="A25:I25"/>
    <mergeCell ref="F46:I46"/>
    <mergeCell ref="F64:I64"/>
    <mergeCell ref="F65:I65"/>
    <mergeCell ref="A55:I55"/>
    <mergeCell ref="A56:A77"/>
    <mergeCell ref="C75:C76"/>
    <mergeCell ref="C72:C74"/>
    <mergeCell ref="A3:I3"/>
    <mergeCell ref="C46:C51"/>
    <mergeCell ref="C14:C20"/>
    <mergeCell ref="A4:A24"/>
    <mergeCell ref="A26:A54"/>
    <mergeCell ref="C68:C71"/>
    <mergeCell ref="C62:C65"/>
    <mergeCell ref="C66:C67"/>
    <mergeCell ref="C26:C36"/>
    <mergeCell ref="C37:C39"/>
    <mergeCell ref="C56:C59"/>
    <mergeCell ref="C60:C61"/>
    <mergeCell ref="A1:E1"/>
    <mergeCell ref="C40:C45"/>
    <mergeCell ref="C52:C53"/>
    <mergeCell ref="C22:C23"/>
    <mergeCell ref="C8:C10"/>
    <mergeCell ref="C4:C7"/>
    <mergeCell ref="C11:C13"/>
  </mergeCells>
  <pageMargins left="0.25" right="0.25" top="0.75" bottom="0.75" header="0.3" footer="0.3"/>
  <pageSetup scale="50" fitToHeight="0" orientation="landscape" r:id="rId1"/>
  <headerFooter>
    <oddFooter>&amp;C&amp;"Helvetica Neue,Regular"&amp;12&amp;K000000&amp;P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1"/>
  <sheetViews>
    <sheetView topLeftCell="A87" workbookViewId="0">
      <selection activeCell="G110" sqref="G110"/>
    </sheetView>
  </sheetViews>
  <sheetFormatPr defaultRowHeight="15" x14ac:dyDescent="0.25"/>
  <cols>
    <col min="1" max="1" width="9.140625" customWidth="1"/>
    <col min="2" max="2" width="55.5703125" customWidth="1"/>
    <col min="3" max="3" width="23.42578125" customWidth="1"/>
    <col min="4" max="4" width="9.140625" customWidth="1"/>
    <col min="6" max="6" width="40" customWidth="1"/>
    <col min="7" max="7" width="45.28515625" customWidth="1"/>
  </cols>
  <sheetData>
    <row r="2" spans="1:7" x14ac:dyDescent="0.25">
      <c r="A2" s="84">
        <v>26</v>
      </c>
      <c r="B2" s="48" t="s">
        <v>242</v>
      </c>
      <c r="C2" s="49">
        <v>12561957.84</v>
      </c>
      <c r="E2" s="84">
        <v>26</v>
      </c>
      <c r="F2" s="48" t="s">
        <v>356</v>
      </c>
      <c r="G2" s="49">
        <v>358652.5</v>
      </c>
    </row>
    <row r="3" spans="1:7" x14ac:dyDescent="0.25">
      <c r="A3" s="84"/>
      <c r="B3" s="48" t="s">
        <v>243</v>
      </c>
      <c r="C3" s="49">
        <v>106326.35</v>
      </c>
      <c r="E3" s="84"/>
      <c r="F3" s="48" t="s">
        <v>242</v>
      </c>
      <c r="G3" s="49">
        <v>11955181.25</v>
      </c>
    </row>
    <row r="4" spans="1:7" ht="24" x14ac:dyDescent="0.25">
      <c r="A4" s="84"/>
      <c r="B4" s="48" t="s">
        <v>244</v>
      </c>
      <c r="C4" s="49">
        <v>830757.72</v>
      </c>
      <c r="E4" s="84"/>
      <c r="F4" s="48" t="s">
        <v>243</v>
      </c>
      <c r="G4" s="49">
        <v>107280.14</v>
      </c>
    </row>
    <row r="5" spans="1:7" x14ac:dyDescent="0.25">
      <c r="A5" s="84"/>
      <c r="B5" s="48" t="s">
        <v>245</v>
      </c>
      <c r="C5" s="49">
        <v>100328.99</v>
      </c>
      <c r="E5" s="84"/>
      <c r="F5" s="48" t="s">
        <v>244</v>
      </c>
      <c r="G5" s="49">
        <v>645373.99</v>
      </c>
    </row>
    <row r="6" spans="1:7" x14ac:dyDescent="0.25">
      <c r="A6" s="84"/>
      <c r="B6" s="48" t="s">
        <v>246</v>
      </c>
      <c r="C6" s="49">
        <v>1532683.88</v>
      </c>
      <c r="E6" s="84"/>
      <c r="F6" s="48" t="s">
        <v>245</v>
      </c>
      <c r="G6" s="49">
        <v>100328.93</v>
      </c>
    </row>
    <row r="7" spans="1:7" x14ac:dyDescent="0.25">
      <c r="A7" s="84"/>
      <c r="B7" s="48" t="s">
        <v>247</v>
      </c>
      <c r="C7" s="49">
        <v>1392000</v>
      </c>
      <c r="E7" s="84"/>
      <c r="F7" s="48" t="s">
        <v>246</v>
      </c>
      <c r="G7" s="49">
        <v>2463221.65</v>
      </c>
    </row>
    <row r="8" spans="1:7" x14ac:dyDescent="0.25">
      <c r="A8" s="84"/>
      <c r="B8" s="48" t="s">
        <v>248</v>
      </c>
      <c r="C8" s="49">
        <v>178245.84</v>
      </c>
      <c r="E8" s="84"/>
      <c r="F8" s="48" t="s">
        <v>247</v>
      </c>
      <c r="G8" s="49">
        <v>1392000</v>
      </c>
    </row>
    <row r="9" spans="1:7" x14ac:dyDescent="0.25">
      <c r="A9" s="84"/>
      <c r="B9" s="48" t="s">
        <v>249</v>
      </c>
      <c r="C9" s="49">
        <v>90000</v>
      </c>
      <c r="E9" s="84"/>
      <c r="F9" s="48" t="s">
        <v>248</v>
      </c>
      <c r="G9" s="49">
        <v>193200.6</v>
      </c>
    </row>
    <row r="10" spans="1:7" x14ac:dyDescent="0.25">
      <c r="A10" s="84"/>
      <c r="B10" s="48" t="s">
        <v>250</v>
      </c>
      <c r="C10" s="49">
        <v>68618.259999999995</v>
      </c>
      <c r="E10" s="84"/>
      <c r="F10" s="48" t="s">
        <v>249</v>
      </c>
      <c r="G10" s="49">
        <v>90000</v>
      </c>
    </row>
    <row r="11" spans="1:7" x14ac:dyDescent="0.25">
      <c r="A11" s="84"/>
      <c r="B11" s="48" t="s">
        <v>251</v>
      </c>
      <c r="C11" s="49">
        <v>105781.8</v>
      </c>
      <c r="E11" s="84"/>
      <c r="F11" s="48" t="s">
        <v>250</v>
      </c>
      <c r="G11" s="49">
        <v>46933.279999999999</v>
      </c>
    </row>
    <row r="12" spans="1:7" x14ac:dyDescent="0.25">
      <c r="A12" s="84"/>
      <c r="B12" s="48" t="s">
        <v>252</v>
      </c>
      <c r="C12" s="49">
        <v>13301.45</v>
      </c>
      <c r="E12" s="84"/>
      <c r="F12" s="48" t="s">
        <v>357</v>
      </c>
      <c r="G12" s="49">
        <v>232666</v>
      </c>
    </row>
    <row r="13" spans="1:7" x14ac:dyDescent="0.25">
      <c r="A13" s="84"/>
      <c r="B13" s="48" t="s">
        <v>253</v>
      </c>
      <c r="C13" s="49">
        <v>150000</v>
      </c>
      <c r="E13" s="84"/>
      <c r="F13" s="48" t="s">
        <v>251</v>
      </c>
      <c r="G13" s="49">
        <v>153483.38</v>
      </c>
    </row>
    <row r="14" spans="1:7" x14ac:dyDescent="0.25">
      <c r="A14" s="84"/>
      <c r="B14" s="48" t="s">
        <v>254</v>
      </c>
      <c r="C14" s="49">
        <v>1118466.78</v>
      </c>
      <c r="E14" s="84"/>
      <c r="F14" s="48" t="s">
        <v>252</v>
      </c>
      <c r="G14" s="49">
        <v>20418.48</v>
      </c>
    </row>
    <row r="15" spans="1:7" ht="24" x14ac:dyDescent="0.25">
      <c r="A15" s="84"/>
      <c r="B15" s="48" t="s">
        <v>255</v>
      </c>
      <c r="C15" s="49">
        <v>81725.3</v>
      </c>
      <c r="E15" s="84"/>
      <c r="F15" s="48" t="s">
        <v>253</v>
      </c>
      <c r="G15" s="49">
        <v>180000</v>
      </c>
    </row>
    <row r="16" spans="1:7" x14ac:dyDescent="0.25">
      <c r="A16" s="84"/>
      <c r="B16" s="48" t="s">
        <v>256</v>
      </c>
      <c r="C16" s="49">
        <v>225975</v>
      </c>
      <c r="E16" s="84"/>
      <c r="F16" s="48" t="s">
        <v>254</v>
      </c>
      <c r="G16" s="49">
        <v>1197937.68</v>
      </c>
    </row>
    <row r="17" spans="1:7" ht="24" x14ac:dyDescent="0.25">
      <c r="A17" s="84"/>
      <c r="B17" s="48" t="s">
        <v>257</v>
      </c>
      <c r="C17" s="50">
        <v>387.59</v>
      </c>
      <c r="E17" s="84"/>
      <c r="F17" s="48" t="s">
        <v>255</v>
      </c>
      <c r="G17" s="49">
        <v>15305.43</v>
      </c>
    </row>
    <row r="18" spans="1:7" x14ac:dyDescent="0.25">
      <c r="A18" s="84"/>
      <c r="B18" s="48" t="s">
        <v>258</v>
      </c>
      <c r="C18" s="49">
        <v>1496690</v>
      </c>
      <c r="E18" s="84"/>
      <c r="F18" s="48" t="s">
        <v>358</v>
      </c>
      <c r="G18" s="49">
        <v>10640383.77</v>
      </c>
    </row>
    <row r="19" spans="1:7" x14ac:dyDescent="0.25">
      <c r="A19" s="84"/>
      <c r="B19" s="48" t="s">
        <v>259</v>
      </c>
      <c r="C19" s="49">
        <v>118897.51</v>
      </c>
      <c r="E19" s="84"/>
      <c r="F19" s="48" t="s">
        <v>256</v>
      </c>
      <c r="G19" s="49">
        <v>44870</v>
      </c>
    </row>
    <row r="20" spans="1:7" x14ac:dyDescent="0.25">
      <c r="A20" s="84"/>
      <c r="B20" s="48" t="s">
        <v>260</v>
      </c>
      <c r="C20" s="49">
        <v>424270.49</v>
      </c>
      <c r="E20" s="84"/>
      <c r="F20" s="48" t="s">
        <v>257</v>
      </c>
      <c r="G20" s="49">
        <v>249.99</v>
      </c>
    </row>
    <row r="21" spans="1:7" x14ac:dyDescent="0.25">
      <c r="A21" s="84"/>
      <c r="B21" s="48" t="s">
        <v>261</v>
      </c>
      <c r="C21" s="49">
        <v>8400000</v>
      </c>
      <c r="E21" s="84"/>
      <c r="F21" s="48" t="s">
        <v>258</v>
      </c>
      <c r="G21" s="49">
        <v>107287</v>
      </c>
    </row>
    <row r="22" spans="1:7" x14ac:dyDescent="0.25">
      <c r="A22" s="84"/>
      <c r="B22" s="48" t="s">
        <v>262</v>
      </c>
      <c r="C22" s="49">
        <v>1364.08</v>
      </c>
      <c r="E22" s="84"/>
      <c r="F22" s="48" t="s">
        <v>259</v>
      </c>
      <c r="G22" s="49">
        <v>31226.84</v>
      </c>
    </row>
    <row r="23" spans="1:7" x14ac:dyDescent="0.25">
      <c r="A23" s="84"/>
      <c r="B23" s="48" t="s">
        <v>263</v>
      </c>
      <c r="C23" s="49">
        <v>92032.77</v>
      </c>
      <c r="E23" s="84"/>
      <c r="F23" s="48" t="s">
        <v>260</v>
      </c>
      <c r="G23" s="49">
        <v>237814.53</v>
      </c>
    </row>
    <row r="24" spans="1:7" ht="24" x14ac:dyDescent="0.25">
      <c r="A24" s="84"/>
      <c r="B24" s="48" t="s">
        <v>264</v>
      </c>
      <c r="C24" s="49">
        <v>3095.09</v>
      </c>
      <c r="E24" s="84"/>
      <c r="F24" s="48" t="s">
        <v>261</v>
      </c>
      <c r="G24" s="49">
        <v>8560000</v>
      </c>
    </row>
    <row r="25" spans="1:7" x14ac:dyDescent="0.25">
      <c r="A25" s="84"/>
      <c r="B25" s="48" t="s">
        <v>265</v>
      </c>
      <c r="C25" s="49">
        <v>91017.600000000006</v>
      </c>
      <c r="E25" s="84"/>
      <c r="F25" s="48" t="s">
        <v>263</v>
      </c>
      <c r="G25" s="49">
        <v>41280.720000000001</v>
      </c>
    </row>
    <row r="26" spans="1:7" x14ac:dyDescent="0.25">
      <c r="A26" s="84"/>
      <c r="B26" s="48" t="s">
        <v>266</v>
      </c>
      <c r="C26" s="49">
        <v>269519</v>
      </c>
      <c r="E26" s="84"/>
      <c r="F26" s="48" t="s">
        <v>264</v>
      </c>
      <c r="G26" s="49">
        <v>81289.69</v>
      </c>
    </row>
    <row r="27" spans="1:7" x14ac:dyDescent="0.25">
      <c r="A27" s="84"/>
      <c r="B27" s="48" t="s">
        <v>267</v>
      </c>
      <c r="C27" s="49">
        <v>82602.87</v>
      </c>
      <c r="E27" s="84"/>
      <c r="F27" s="48" t="s">
        <v>359</v>
      </c>
      <c r="G27" s="49">
        <v>13673.86</v>
      </c>
    </row>
    <row r="28" spans="1:7" x14ac:dyDescent="0.25">
      <c r="A28" s="84"/>
      <c r="B28" s="48" t="s">
        <v>268</v>
      </c>
      <c r="C28" s="49">
        <v>18042.080000000002</v>
      </c>
      <c r="E28" s="84"/>
      <c r="F28" s="48" t="s">
        <v>265</v>
      </c>
      <c r="G28" s="49">
        <v>169625.37</v>
      </c>
    </row>
    <row r="29" spans="1:7" x14ac:dyDescent="0.25">
      <c r="A29" s="84"/>
      <c r="B29" s="48" t="s">
        <v>269</v>
      </c>
      <c r="C29" s="49">
        <v>149825.57999999999</v>
      </c>
      <c r="E29" s="84"/>
      <c r="F29" s="48" t="s">
        <v>266</v>
      </c>
      <c r="G29" s="49">
        <v>99286</v>
      </c>
    </row>
    <row r="30" spans="1:7" x14ac:dyDescent="0.25">
      <c r="A30" s="84"/>
      <c r="B30" s="48" t="s">
        <v>270</v>
      </c>
      <c r="C30" s="49">
        <v>33765008</v>
      </c>
      <c r="E30" s="84"/>
      <c r="F30" s="48" t="s">
        <v>267</v>
      </c>
      <c r="G30" s="49">
        <v>211194.48</v>
      </c>
    </row>
    <row r="31" spans="1:7" x14ac:dyDescent="0.25">
      <c r="A31" s="84"/>
      <c r="B31" s="48" t="s">
        <v>271</v>
      </c>
      <c r="C31" s="49">
        <v>130352.48</v>
      </c>
      <c r="E31" s="84"/>
      <c r="F31" s="48" t="s">
        <v>360</v>
      </c>
      <c r="G31" s="49">
        <v>698930.83</v>
      </c>
    </row>
    <row r="32" spans="1:7" x14ac:dyDescent="0.25">
      <c r="A32" s="84"/>
      <c r="B32" s="48" t="s">
        <v>272</v>
      </c>
      <c r="C32" s="49">
        <v>65300</v>
      </c>
      <c r="E32" s="84"/>
      <c r="F32" s="48" t="s">
        <v>269</v>
      </c>
      <c r="G32" s="49">
        <v>142178</v>
      </c>
    </row>
    <row r="33" spans="1:7" x14ac:dyDescent="0.25">
      <c r="A33" s="84"/>
      <c r="B33" s="48" t="s">
        <v>273</v>
      </c>
      <c r="C33" s="49">
        <v>4441590</v>
      </c>
      <c r="E33" s="84"/>
      <c r="F33" s="48" t="s">
        <v>361</v>
      </c>
      <c r="G33" s="49">
        <v>604931.19999999995</v>
      </c>
    </row>
    <row r="34" spans="1:7" x14ac:dyDescent="0.25">
      <c r="A34" s="84"/>
      <c r="B34" s="48" t="s">
        <v>274</v>
      </c>
      <c r="C34" s="49">
        <v>334679.13</v>
      </c>
      <c r="E34" s="84"/>
      <c r="F34" s="48" t="s">
        <v>270</v>
      </c>
      <c r="G34" s="49">
        <v>36424521.130000003</v>
      </c>
    </row>
    <row r="35" spans="1:7" x14ac:dyDescent="0.25">
      <c r="A35" s="84"/>
      <c r="B35" s="48" t="s">
        <v>275</v>
      </c>
      <c r="C35" s="49">
        <v>6791725.2400000002</v>
      </c>
      <c r="E35" s="84"/>
      <c r="F35" s="48" t="s">
        <v>271</v>
      </c>
      <c r="G35" s="49">
        <v>6708.33</v>
      </c>
    </row>
    <row r="36" spans="1:7" x14ac:dyDescent="0.25">
      <c r="A36" s="84"/>
      <c r="B36" s="48" t="s">
        <v>276</v>
      </c>
      <c r="C36" s="49">
        <v>1504.18</v>
      </c>
      <c r="E36" s="84"/>
      <c r="F36" s="48" t="s">
        <v>272</v>
      </c>
      <c r="G36" s="49">
        <v>31320</v>
      </c>
    </row>
    <row r="37" spans="1:7" x14ac:dyDescent="0.25">
      <c r="A37" s="84"/>
      <c r="B37" s="48" t="s">
        <v>277</v>
      </c>
      <c r="C37" s="49">
        <v>42000</v>
      </c>
      <c r="E37" s="84"/>
      <c r="F37" s="48" t="s">
        <v>273</v>
      </c>
      <c r="G37" s="49">
        <v>4642284</v>
      </c>
    </row>
    <row r="38" spans="1:7" x14ac:dyDescent="0.25">
      <c r="A38" s="84"/>
      <c r="B38" s="48" t="s">
        <v>278</v>
      </c>
      <c r="C38" s="49">
        <v>105985</v>
      </c>
      <c r="E38" s="84"/>
      <c r="F38" s="48" t="s">
        <v>274</v>
      </c>
      <c r="G38" s="49">
        <v>193154.32</v>
      </c>
    </row>
    <row r="39" spans="1:7" x14ac:dyDescent="0.25">
      <c r="A39" s="84"/>
      <c r="B39" s="48" t="s">
        <v>279</v>
      </c>
      <c r="C39" s="49">
        <v>5673.03</v>
      </c>
      <c r="E39" s="84"/>
      <c r="F39" s="48" t="s">
        <v>362</v>
      </c>
      <c r="G39" s="49">
        <v>98000</v>
      </c>
    </row>
    <row r="40" spans="1:7" x14ac:dyDescent="0.25">
      <c r="A40" s="84"/>
      <c r="B40" s="48" t="s">
        <v>280</v>
      </c>
      <c r="C40" s="49">
        <v>1690</v>
      </c>
      <c r="E40" s="84"/>
      <c r="F40" s="48" t="s">
        <v>276</v>
      </c>
      <c r="G40" s="49">
        <v>2256.27</v>
      </c>
    </row>
    <row r="41" spans="1:7" ht="24" x14ac:dyDescent="0.25">
      <c r="A41" s="84"/>
      <c r="B41" s="48" t="s">
        <v>281</v>
      </c>
      <c r="C41" s="49">
        <v>374115.15</v>
      </c>
      <c r="E41" s="84"/>
      <c r="F41" s="48" t="s">
        <v>278</v>
      </c>
      <c r="G41" s="49">
        <v>20000</v>
      </c>
    </row>
    <row r="42" spans="1:7" ht="24" x14ac:dyDescent="0.25">
      <c r="A42" s="84"/>
      <c r="B42" s="48" t="s">
        <v>282</v>
      </c>
      <c r="C42" s="49">
        <v>47099.08</v>
      </c>
      <c r="E42" s="84"/>
      <c r="F42" s="48" t="s">
        <v>279</v>
      </c>
      <c r="G42" s="49">
        <v>19906.73</v>
      </c>
    </row>
    <row r="43" spans="1:7" x14ac:dyDescent="0.25">
      <c r="A43" s="84"/>
      <c r="B43" s="48" t="s">
        <v>283</v>
      </c>
      <c r="C43" s="49">
        <v>43822</v>
      </c>
      <c r="E43" s="84"/>
      <c r="F43" s="48" t="s">
        <v>280</v>
      </c>
      <c r="G43" s="49">
        <v>65000</v>
      </c>
    </row>
    <row r="44" spans="1:7" ht="24" x14ac:dyDescent="0.25">
      <c r="A44" s="84"/>
      <c r="B44" s="48" t="s">
        <v>284</v>
      </c>
      <c r="C44" s="49">
        <v>16111.9</v>
      </c>
      <c r="E44" s="84"/>
      <c r="F44" s="48" t="s">
        <v>281</v>
      </c>
      <c r="G44" s="49">
        <v>529352.81999999995</v>
      </c>
    </row>
    <row r="45" spans="1:7" x14ac:dyDescent="0.25">
      <c r="A45" s="84"/>
      <c r="B45" s="48" t="s">
        <v>285</v>
      </c>
      <c r="C45" s="49">
        <v>289862.02</v>
      </c>
      <c r="E45" s="84"/>
      <c r="F45" s="48" t="s">
        <v>282</v>
      </c>
      <c r="G45" s="49">
        <v>50444.800000000003</v>
      </c>
    </row>
    <row r="46" spans="1:7" ht="24" x14ac:dyDescent="0.25">
      <c r="A46" s="84"/>
      <c r="B46" s="48" t="s">
        <v>286</v>
      </c>
      <c r="C46" s="49">
        <v>816254.59</v>
      </c>
      <c r="E46" s="84"/>
      <c r="F46" s="48" t="s">
        <v>363</v>
      </c>
      <c r="G46" s="49">
        <v>196.03</v>
      </c>
    </row>
    <row r="47" spans="1:7" x14ac:dyDescent="0.25">
      <c r="A47" s="84"/>
      <c r="B47" s="48" t="s">
        <v>287</v>
      </c>
      <c r="C47" s="49">
        <v>54990</v>
      </c>
      <c r="E47" s="84"/>
      <c r="F47" s="48" t="s">
        <v>283</v>
      </c>
      <c r="G47" s="49">
        <v>156602.35</v>
      </c>
    </row>
    <row r="48" spans="1:7" ht="24" x14ac:dyDescent="0.25">
      <c r="A48" s="84"/>
      <c r="B48" s="48" t="s">
        <v>288</v>
      </c>
      <c r="C48" s="49">
        <v>1084634.44</v>
      </c>
      <c r="E48" s="84"/>
      <c r="F48" s="48" t="s">
        <v>285</v>
      </c>
      <c r="G48" s="49">
        <v>168137.34</v>
      </c>
    </row>
    <row r="49" spans="1:7" ht="24" x14ac:dyDescent="0.25">
      <c r="A49" s="84"/>
      <c r="B49" s="48" t="s">
        <v>289</v>
      </c>
      <c r="C49" s="49">
        <v>28800</v>
      </c>
      <c r="E49" s="84"/>
      <c r="F49" s="48" t="s">
        <v>286</v>
      </c>
      <c r="G49" s="49">
        <v>358009.9</v>
      </c>
    </row>
    <row r="50" spans="1:7" ht="24" x14ac:dyDescent="0.25">
      <c r="A50" s="84"/>
      <c r="B50" s="48" t="s">
        <v>290</v>
      </c>
      <c r="C50" s="49">
        <v>183630</v>
      </c>
      <c r="E50" s="84"/>
      <c r="F50" s="48" t="s">
        <v>287</v>
      </c>
      <c r="G50" s="49">
        <v>50770</v>
      </c>
    </row>
    <row r="51" spans="1:7" x14ac:dyDescent="0.25">
      <c r="A51" s="84"/>
      <c r="B51" s="48" t="s">
        <v>291</v>
      </c>
      <c r="C51" s="49">
        <v>176795.83</v>
      </c>
      <c r="E51" s="84"/>
      <c r="F51" s="48" t="s">
        <v>288</v>
      </c>
      <c r="G51" s="49">
        <v>103569.37</v>
      </c>
    </row>
    <row r="52" spans="1:7" x14ac:dyDescent="0.25">
      <c r="A52" s="84"/>
      <c r="B52" s="48" t="s">
        <v>292</v>
      </c>
      <c r="C52" s="49">
        <v>19000</v>
      </c>
      <c r="E52" s="84"/>
      <c r="F52" s="48" t="s">
        <v>289</v>
      </c>
      <c r="G52" s="49">
        <v>44905</v>
      </c>
    </row>
    <row r="53" spans="1:7" x14ac:dyDescent="0.25">
      <c r="A53" s="84"/>
      <c r="B53" s="48" t="s">
        <v>293</v>
      </c>
      <c r="C53" s="49">
        <v>1350875.3</v>
      </c>
      <c r="E53" s="84"/>
      <c r="F53" s="48" t="s">
        <v>291</v>
      </c>
      <c r="G53" s="49">
        <v>140250</v>
      </c>
    </row>
    <row r="54" spans="1:7" x14ac:dyDescent="0.25">
      <c r="A54" s="84"/>
      <c r="B54" s="48" t="s">
        <v>294</v>
      </c>
      <c r="C54" s="49">
        <v>2266.67</v>
      </c>
      <c r="E54" s="84"/>
      <c r="F54" s="48" t="s">
        <v>292</v>
      </c>
      <c r="G54" s="49">
        <v>126760</v>
      </c>
    </row>
    <row r="55" spans="1:7" ht="24" x14ac:dyDescent="0.25">
      <c r="A55" s="84"/>
      <c r="B55" s="48" t="s">
        <v>295</v>
      </c>
      <c r="C55" s="49">
        <v>45269.42</v>
      </c>
      <c r="E55" s="84"/>
      <c r="F55" s="48" t="s">
        <v>293</v>
      </c>
      <c r="G55" s="49">
        <v>881514.79</v>
      </c>
    </row>
    <row r="56" spans="1:7" x14ac:dyDescent="0.25">
      <c r="A56" s="84"/>
      <c r="B56" s="48" t="s">
        <v>296</v>
      </c>
      <c r="C56" s="49">
        <v>1376164.38</v>
      </c>
      <c r="E56" s="84"/>
      <c r="F56" s="48" t="s">
        <v>294</v>
      </c>
      <c r="G56" s="49">
        <v>171605.2</v>
      </c>
    </row>
    <row r="57" spans="1:7" x14ac:dyDescent="0.25">
      <c r="A57" s="84"/>
      <c r="B57" s="48" t="s">
        <v>297</v>
      </c>
      <c r="C57" s="49">
        <v>701302.56</v>
      </c>
      <c r="E57" s="84"/>
      <c r="F57" s="48" t="s">
        <v>295</v>
      </c>
      <c r="G57" s="49">
        <v>60018.48</v>
      </c>
    </row>
    <row r="58" spans="1:7" ht="24" x14ac:dyDescent="0.25">
      <c r="A58" s="84"/>
      <c r="B58" s="48" t="s">
        <v>298</v>
      </c>
      <c r="C58" s="49">
        <v>6600</v>
      </c>
      <c r="E58" s="84"/>
      <c r="F58" s="48" t="s">
        <v>296</v>
      </c>
      <c r="G58" s="49">
        <v>595068.80000000005</v>
      </c>
    </row>
    <row r="59" spans="1:7" ht="24" x14ac:dyDescent="0.25">
      <c r="A59" s="84"/>
      <c r="B59" s="48" t="s">
        <v>299</v>
      </c>
      <c r="C59" s="49">
        <v>153600</v>
      </c>
      <c r="E59" s="84"/>
      <c r="F59" s="48" t="s">
        <v>364</v>
      </c>
      <c r="G59" s="49">
        <v>82143.820000000007</v>
      </c>
    </row>
    <row r="60" spans="1:7" ht="24" x14ac:dyDescent="0.25">
      <c r="A60" s="84"/>
      <c r="B60" s="48" t="s">
        <v>300</v>
      </c>
      <c r="C60" s="49">
        <v>620720</v>
      </c>
      <c r="E60" s="84"/>
      <c r="F60" s="48" t="s">
        <v>297</v>
      </c>
      <c r="G60" s="49">
        <v>692569.31</v>
      </c>
    </row>
    <row r="61" spans="1:7" ht="24" x14ac:dyDescent="0.25">
      <c r="A61" s="84"/>
      <c r="B61" s="48" t="s">
        <v>301</v>
      </c>
      <c r="C61" s="49">
        <v>52000</v>
      </c>
      <c r="E61" s="84"/>
      <c r="F61" s="48" t="s">
        <v>298</v>
      </c>
      <c r="G61" s="49">
        <v>63010</v>
      </c>
    </row>
    <row r="62" spans="1:7" ht="24" x14ac:dyDescent="0.25">
      <c r="A62" s="84"/>
      <c r="B62" s="48" t="s">
        <v>302</v>
      </c>
      <c r="C62" s="49">
        <v>391598.15</v>
      </c>
      <c r="E62" s="84"/>
      <c r="F62" s="48" t="s">
        <v>365</v>
      </c>
      <c r="G62" s="49">
        <v>16000</v>
      </c>
    </row>
    <row r="63" spans="1:7" ht="24" x14ac:dyDescent="0.25">
      <c r="A63" s="84"/>
      <c r="B63" s="48" t="s">
        <v>303</v>
      </c>
      <c r="C63" s="49">
        <v>442996</v>
      </c>
      <c r="E63" s="84"/>
      <c r="F63" s="48" t="s">
        <v>299</v>
      </c>
      <c r="G63" s="49">
        <v>154900</v>
      </c>
    </row>
    <row r="64" spans="1:7" ht="24" x14ac:dyDescent="0.25">
      <c r="A64" s="84"/>
      <c r="B64" s="48" t="s">
        <v>304</v>
      </c>
      <c r="C64" s="49">
        <v>405157.87</v>
      </c>
      <c r="E64" s="84"/>
      <c r="F64" s="48" t="s">
        <v>300</v>
      </c>
      <c r="G64" s="49">
        <v>907663.34</v>
      </c>
    </row>
    <row r="65" spans="1:7" ht="24" x14ac:dyDescent="0.25">
      <c r="A65" s="84"/>
      <c r="B65" s="48" t="s">
        <v>305</v>
      </c>
      <c r="C65" s="49">
        <v>527560</v>
      </c>
      <c r="E65" s="84"/>
      <c r="F65" s="48" t="s">
        <v>302</v>
      </c>
      <c r="G65" s="49">
        <v>81821.69</v>
      </c>
    </row>
    <row r="66" spans="1:7" ht="24" x14ac:dyDescent="0.25">
      <c r="A66" s="84"/>
      <c r="B66" s="48" t="s">
        <v>306</v>
      </c>
      <c r="C66" s="49">
        <v>350000</v>
      </c>
      <c r="E66" s="84"/>
      <c r="F66" s="48" t="s">
        <v>303</v>
      </c>
      <c r="G66" s="49">
        <v>322225</v>
      </c>
    </row>
    <row r="67" spans="1:7" ht="24" x14ac:dyDescent="0.25">
      <c r="A67" s="84"/>
      <c r="B67" s="48" t="s">
        <v>307</v>
      </c>
      <c r="C67" s="49">
        <v>1720113.18</v>
      </c>
      <c r="E67" s="84"/>
      <c r="F67" s="48" t="s">
        <v>304</v>
      </c>
      <c r="G67" s="49">
        <v>428954</v>
      </c>
    </row>
    <row r="68" spans="1:7" ht="36" x14ac:dyDescent="0.25">
      <c r="A68" s="84"/>
      <c r="B68" s="48" t="s">
        <v>308</v>
      </c>
      <c r="C68" s="49">
        <v>67431.42</v>
      </c>
      <c r="E68" s="84"/>
      <c r="F68" s="48" t="s">
        <v>305</v>
      </c>
      <c r="G68" s="49">
        <v>480000</v>
      </c>
    </row>
    <row r="69" spans="1:7" x14ac:dyDescent="0.25">
      <c r="A69" s="84"/>
      <c r="B69" s="48" t="s">
        <v>309</v>
      </c>
      <c r="C69" s="49">
        <v>721663.02</v>
      </c>
      <c r="E69" s="84"/>
      <c r="F69" s="48" t="s">
        <v>308</v>
      </c>
      <c r="G69" s="49">
        <v>72731.759999999995</v>
      </c>
    </row>
    <row r="70" spans="1:7" x14ac:dyDescent="0.25">
      <c r="A70" s="84"/>
      <c r="B70" s="48" t="s">
        <v>310</v>
      </c>
      <c r="C70" s="49">
        <v>818733.19</v>
      </c>
      <c r="E70" s="84"/>
      <c r="F70" s="48" t="s">
        <v>310</v>
      </c>
      <c r="G70" s="49">
        <v>879531.33</v>
      </c>
    </row>
    <row r="71" spans="1:7" x14ac:dyDescent="0.25">
      <c r="A71" s="84"/>
      <c r="B71" s="48" t="s">
        <v>311</v>
      </c>
      <c r="C71" s="49">
        <v>621800.77</v>
      </c>
      <c r="E71" s="84"/>
      <c r="F71" s="48" t="s">
        <v>311</v>
      </c>
      <c r="G71" s="49">
        <v>616852.05000000005</v>
      </c>
    </row>
    <row r="72" spans="1:7" x14ac:dyDescent="0.25">
      <c r="G72" s="61"/>
    </row>
    <row r="73" spans="1:7" x14ac:dyDescent="0.25">
      <c r="E73" s="84">
        <v>20</v>
      </c>
      <c r="F73" s="48" t="s">
        <v>312</v>
      </c>
      <c r="G73" s="49">
        <v>299019036.63</v>
      </c>
    </row>
    <row r="74" spans="1:7" ht="24" x14ac:dyDescent="0.25">
      <c r="A74" s="84">
        <v>20</v>
      </c>
      <c r="B74" s="51" t="s">
        <v>312</v>
      </c>
      <c r="C74" s="52">
        <v>218339289.31</v>
      </c>
      <c r="E74" s="84"/>
      <c r="F74" s="48" t="s">
        <v>313</v>
      </c>
      <c r="G74" s="49">
        <v>11801250</v>
      </c>
    </row>
    <row r="75" spans="1:7" x14ac:dyDescent="0.25">
      <c r="A75" s="84"/>
      <c r="B75" s="51" t="s">
        <v>313</v>
      </c>
      <c r="C75" s="52">
        <v>10490000.039999999</v>
      </c>
      <c r="E75" s="84"/>
      <c r="F75" s="48" t="s">
        <v>366</v>
      </c>
      <c r="G75" s="49">
        <v>26407.17</v>
      </c>
    </row>
    <row r="76" spans="1:7" x14ac:dyDescent="0.25">
      <c r="A76" s="84"/>
      <c r="B76" s="51" t="s">
        <v>314</v>
      </c>
      <c r="C76" s="52">
        <v>359152.21</v>
      </c>
      <c r="E76" s="84"/>
      <c r="F76" s="48" t="s">
        <v>314</v>
      </c>
      <c r="G76" s="49">
        <v>15233.35</v>
      </c>
    </row>
    <row r="77" spans="1:7" x14ac:dyDescent="0.25">
      <c r="A77" s="84"/>
      <c r="B77" s="51" t="s">
        <v>315</v>
      </c>
      <c r="C77" s="52">
        <v>146433</v>
      </c>
      <c r="E77" s="84"/>
      <c r="F77" s="48" t="s">
        <v>316</v>
      </c>
      <c r="G77" s="49">
        <v>528000</v>
      </c>
    </row>
    <row r="78" spans="1:7" x14ac:dyDescent="0.25">
      <c r="A78" s="84"/>
      <c r="B78" s="51" t="s">
        <v>316</v>
      </c>
      <c r="C78" s="52">
        <v>528000</v>
      </c>
      <c r="E78" s="84"/>
      <c r="F78" s="48" t="s">
        <v>317</v>
      </c>
      <c r="G78" s="49">
        <v>42000</v>
      </c>
    </row>
    <row r="79" spans="1:7" x14ac:dyDescent="0.25">
      <c r="A79" s="84"/>
      <c r="B79" s="51" t="s">
        <v>317</v>
      </c>
      <c r="C79" s="52">
        <v>48000</v>
      </c>
      <c r="E79" s="84"/>
      <c r="F79" s="48" t="s">
        <v>318</v>
      </c>
      <c r="G79" s="49">
        <v>5817935.4800000004</v>
      </c>
    </row>
    <row r="80" spans="1:7" ht="24" x14ac:dyDescent="0.25">
      <c r="A80" s="84"/>
      <c r="B80" s="51" t="s">
        <v>318</v>
      </c>
      <c r="C80" s="52">
        <v>3366322.58</v>
      </c>
      <c r="E80" s="84"/>
      <c r="F80" s="48" t="s">
        <v>367</v>
      </c>
      <c r="G80" s="49">
        <v>1084.6099999999999</v>
      </c>
    </row>
    <row r="81" spans="1:7" ht="24" x14ac:dyDescent="0.25">
      <c r="A81" s="84"/>
      <c r="B81" s="51" t="s">
        <v>319</v>
      </c>
      <c r="C81" s="52">
        <v>38782.36</v>
      </c>
      <c r="E81" s="84"/>
      <c r="F81" s="48" t="s">
        <v>368</v>
      </c>
      <c r="G81" s="49">
        <v>867020</v>
      </c>
    </row>
    <row r="82" spans="1:7" ht="24" x14ac:dyDescent="0.25">
      <c r="A82" s="84"/>
      <c r="B82" s="51" t="s">
        <v>320</v>
      </c>
      <c r="C82" s="52">
        <v>183500</v>
      </c>
      <c r="E82" s="84"/>
      <c r="F82" s="48" t="s">
        <v>369</v>
      </c>
      <c r="G82" s="49">
        <v>5000</v>
      </c>
    </row>
    <row r="83" spans="1:7" ht="24" x14ac:dyDescent="0.25">
      <c r="A83" s="84"/>
      <c r="B83" s="51" t="s">
        <v>321</v>
      </c>
      <c r="C83" s="52">
        <v>1038658.5600000001</v>
      </c>
      <c r="E83" s="84"/>
      <c r="F83" s="48" t="s">
        <v>287</v>
      </c>
      <c r="G83" s="49">
        <v>260000</v>
      </c>
    </row>
    <row r="84" spans="1:7" x14ac:dyDescent="0.25">
      <c r="A84" s="84"/>
      <c r="B84" s="51" t="s">
        <v>322</v>
      </c>
      <c r="C84" s="52">
        <v>10421049.66</v>
      </c>
      <c r="E84" s="84"/>
      <c r="F84" s="48" t="s">
        <v>319</v>
      </c>
      <c r="G84" s="49">
        <v>682569.47</v>
      </c>
    </row>
    <row r="85" spans="1:7" ht="36" x14ac:dyDescent="0.25">
      <c r="A85" s="84"/>
      <c r="B85" s="51" t="s">
        <v>323</v>
      </c>
      <c r="C85" s="52">
        <v>10065825.76</v>
      </c>
      <c r="E85" s="84"/>
      <c r="F85" s="48" t="s">
        <v>370</v>
      </c>
      <c r="G85" s="49">
        <v>49400</v>
      </c>
    </row>
    <row r="86" spans="1:7" ht="24" x14ac:dyDescent="0.25">
      <c r="A86" s="84"/>
      <c r="B86" s="51" t="s">
        <v>324</v>
      </c>
      <c r="C86" s="52">
        <v>4654999.9400000004</v>
      </c>
      <c r="E86" s="84"/>
      <c r="F86" s="48" t="s">
        <v>321</v>
      </c>
      <c r="G86" s="49">
        <v>1038658.5600000001</v>
      </c>
    </row>
    <row r="87" spans="1:7" ht="24" x14ac:dyDescent="0.25">
      <c r="A87" s="84"/>
      <c r="B87" s="51" t="s">
        <v>325</v>
      </c>
      <c r="C87" s="52">
        <v>25368360.440000001</v>
      </c>
      <c r="E87" s="84"/>
      <c r="F87" s="48" t="s">
        <v>371</v>
      </c>
      <c r="G87" s="49">
        <v>3927484.16</v>
      </c>
    </row>
    <row r="88" spans="1:7" ht="24" x14ac:dyDescent="0.25">
      <c r="A88" s="84"/>
      <c r="B88" s="51" t="s">
        <v>326</v>
      </c>
      <c r="C88" s="52">
        <v>26666.67</v>
      </c>
      <c r="E88" s="84"/>
      <c r="F88" s="48" t="s">
        <v>372</v>
      </c>
      <c r="G88" s="49">
        <v>115000</v>
      </c>
    </row>
    <row r="89" spans="1:7" ht="36" x14ac:dyDescent="0.25">
      <c r="A89" s="84"/>
      <c r="B89" s="51" t="s">
        <v>327</v>
      </c>
      <c r="C89" s="52">
        <v>736160</v>
      </c>
      <c r="E89" s="84"/>
      <c r="F89" s="48" t="s">
        <v>373</v>
      </c>
      <c r="G89" s="49">
        <v>78400</v>
      </c>
    </row>
    <row r="90" spans="1:7" ht="24" x14ac:dyDescent="0.25">
      <c r="A90" s="84"/>
      <c r="B90" s="51" t="s">
        <v>328</v>
      </c>
      <c r="C90" s="52">
        <v>4086646.03</v>
      </c>
      <c r="E90" s="84"/>
      <c r="F90" s="48" t="s">
        <v>322</v>
      </c>
      <c r="G90" s="49">
        <v>8769682.9900000002</v>
      </c>
    </row>
    <row r="91" spans="1:7" ht="36" x14ac:dyDescent="0.25">
      <c r="A91" s="84"/>
      <c r="B91" s="51" t="s">
        <v>329</v>
      </c>
      <c r="C91" s="52">
        <v>96022743.120000005</v>
      </c>
      <c r="E91" s="84"/>
      <c r="F91" s="48" t="s">
        <v>323</v>
      </c>
      <c r="G91" s="49">
        <v>12916382.51</v>
      </c>
    </row>
    <row r="92" spans="1:7" ht="24" x14ac:dyDescent="0.25">
      <c r="A92" s="84"/>
      <c r="B92" s="51" t="s">
        <v>330</v>
      </c>
      <c r="C92" s="52">
        <v>332261.45</v>
      </c>
      <c r="E92" s="84"/>
      <c r="F92" s="48" t="s">
        <v>324</v>
      </c>
      <c r="G92" s="49">
        <v>12654646.91</v>
      </c>
    </row>
    <row r="93" spans="1:7" ht="24" x14ac:dyDescent="0.25">
      <c r="E93" s="84"/>
      <c r="F93" s="48" t="s">
        <v>325</v>
      </c>
      <c r="G93" s="49">
        <v>12334833.32</v>
      </c>
    </row>
    <row r="94" spans="1:7" ht="36" x14ac:dyDescent="0.25">
      <c r="E94" s="84"/>
      <c r="F94" s="48" t="s">
        <v>326</v>
      </c>
      <c r="G94" s="49">
        <v>22291.67</v>
      </c>
    </row>
    <row r="95" spans="1:7" ht="24" x14ac:dyDescent="0.25">
      <c r="A95" s="53" t="s">
        <v>331</v>
      </c>
      <c r="B95" s="53" t="s">
        <v>332</v>
      </c>
      <c r="C95" s="49">
        <v>6957947</v>
      </c>
      <c r="E95" s="84"/>
      <c r="F95" s="48" t="s">
        <v>327</v>
      </c>
      <c r="G95" s="49">
        <v>485870.35</v>
      </c>
    </row>
    <row r="96" spans="1:7" ht="36" x14ac:dyDescent="0.25">
      <c r="E96" s="84"/>
      <c r="F96" s="48" t="s">
        <v>374</v>
      </c>
      <c r="G96" s="49">
        <v>210000</v>
      </c>
    </row>
    <row r="97" spans="1:7" ht="24" x14ac:dyDescent="0.25">
      <c r="E97" s="84"/>
      <c r="F97" s="48" t="s">
        <v>375</v>
      </c>
      <c r="G97" s="49">
        <v>22623.54</v>
      </c>
    </row>
    <row r="98" spans="1:7" ht="24" x14ac:dyDescent="0.25">
      <c r="E98" s="84"/>
      <c r="F98" s="48" t="s">
        <v>376</v>
      </c>
      <c r="G98" s="49">
        <v>145992.44</v>
      </c>
    </row>
    <row r="99" spans="1:7" ht="24" x14ac:dyDescent="0.25">
      <c r="B99" s="54" t="s">
        <v>333</v>
      </c>
      <c r="C99" s="55">
        <f>C74+C2+C3+C4+C5+C6</f>
        <v>233471344.09</v>
      </c>
      <c r="E99" s="84"/>
      <c r="F99" s="48" t="s">
        <v>377</v>
      </c>
      <c r="G99" s="49">
        <v>7535.65</v>
      </c>
    </row>
    <row r="100" spans="1:7" ht="24" x14ac:dyDescent="0.25">
      <c r="B100" s="56" t="s">
        <v>334</v>
      </c>
      <c r="C100" s="57">
        <f>SUM(C2:C92)-C30-C35-C67-C68-C69-C95</f>
        <v>425129351.13999999</v>
      </c>
      <c r="E100" s="84"/>
      <c r="F100" s="48" t="s">
        <v>378</v>
      </c>
      <c r="G100" s="49">
        <v>808855.2</v>
      </c>
    </row>
    <row r="101" spans="1:7" ht="24" x14ac:dyDescent="0.25">
      <c r="E101" s="84"/>
      <c r="F101" s="48" t="s">
        <v>328</v>
      </c>
      <c r="G101" s="49">
        <v>4019351.02</v>
      </c>
    </row>
    <row r="102" spans="1:7" x14ac:dyDescent="0.25">
      <c r="E102" s="84"/>
      <c r="F102" s="48" t="s">
        <v>329</v>
      </c>
      <c r="G102" s="49">
        <v>9138465.3499999996</v>
      </c>
    </row>
    <row r="103" spans="1:7" x14ac:dyDescent="0.25">
      <c r="B103" t="s">
        <v>335</v>
      </c>
      <c r="E103" s="84"/>
      <c r="F103" s="48" t="s">
        <v>330</v>
      </c>
      <c r="G103" s="49">
        <v>864577.82</v>
      </c>
    </row>
    <row r="104" spans="1:7" x14ac:dyDescent="0.25">
      <c r="A104" t="s">
        <v>336</v>
      </c>
      <c r="B104" t="s">
        <v>332</v>
      </c>
      <c r="C104" s="49">
        <v>5336427</v>
      </c>
    </row>
    <row r="105" spans="1:7" x14ac:dyDescent="0.25">
      <c r="A105" t="s">
        <v>337</v>
      </c>
      <c r="B105" t="s">
        <v>338</v>
      </c>
      <c r="C105">
        <v>0</v>
      </c>
    </row>
    <row r="106" spans="1:7" x14ac:dyDescent="0.25">
      <c r="A106" t="s">
        <v>339</v>
      </c>
      <c r="B106" t="s">
        <v>340</v>
      </c>
      <c r="C106">
        <v>0</v>
      </c>
      <c r="E106" s="53" t="s">
        <v>331</v>
      </c>
      <c r="F106" s="53" t="s">
        <v>332</v>
      </c>
      <c r="G106" s="53" t="s">
        <v>379</v>
      </c>
    </row>
    <row r="107" spans="1:7" x14ac:dyDescent="0.25">
      <c r="A107" t="s">
        <v>341</v>
      </c>
      <c r="B107" t="s">
        <v>342</v>
      </c>
      <c r="C107" s="49">
        <v>1473652</v>
      </c>
    </row>
    <row r="108" spans="1:7" x14ac:dyDescent="0.25">
      <c r="A108" t="s">
        <v>343</v>
      </c>
      <c r="B108" t="s">
        <v>344</v>
      </c>
      <c r="C108" s="49">
        <v>25456</v>
      </c>
      <c r="F108" s="54" t="s">
        <v>380</v>
      </c>
      <c r="G108" s="55">
        <f>G3+G4+G5+G6+G7+G73</f>
        <v>314290422.58999997</v>
      </c>
    </row>
    <row r="109" spans="1:7" x14ac:dyDescent="0.25">
      <c r="A109" t="s">
        <v>345</v>
      </c>
      <c r="B109" t="s">
        <v>346</v>
      </c>
      <c r="C109" s="58">
        <v>13</v>
      </c>
      <c r="F109" s="56" t="s">
        <v>334</v>
      </c>
      <c r="G109" s="57">
        <f>SUM(G2:G103)-G18-G34-G69-G33</f>
        <v>429507983.89000022</v>
      </c>
    </row>
    <row r="110" spans="1:7" x14ac:dyDescent="0.25">
      <c r="A110" t="s">
        <v>347</v>
      </c>
      <c r="B110" t="s">
        <v>348</v>
      </c>
      <c r="C110" s="49">
        <v>873250.5</v>
      </c>
    </row>
    <row r="111" spans="1:7" x14ac:dyDescent="0.25">
      <c r="A111" t="s">
        <v>349</v>
      </c>
      <c r="B111" t="s">
        <v>350</v>
      </c>
      <c r="C111" s="49">
        <v>8333823.9900000002</v>
      </c>
    </row>
    <row r="112" spans="1:7" x14ac:dyDescent="0.25">
      <c r="A112" t="s">
        <v>351</v>
      </c>
      <c r="B112" t="s">
        <v>352</v>
      </c>
      <c r="C112" s="49">
        <v>2096446.72</v>
      </c>
      <c r="F112" t="s">
        <v>335</v>
      </c>
    </row>
    <row r="113" spans="1:7" x14ac:dyDescent="0.25">
      <c r="A113" t="s">
        <v>353</v>
      </c>
      <c r="B113" t="s">
        <v>354</v>
      </c>
      <c r="C113" s="49">
        <v>76835.67</v>
      </c>
      <c r="E113" t="s">
        <v>336</v>
      </c>
      <c r="F113" t="s">
        <v>332</v>
      </c>
      <c r="G113" s="49">
        <v>4718212</v>
      </c>
    </row>
    <row r="114" spans="1:7" x14ac:dyDescent="0.25">
      <c r="B114" t="s">
        <v>355</v>
      </c>
      <c r="C114" s="59">
        <f>SUM(C104:C113)</f>
        <v>18215904.880000003</v>
      </c>
      <c r="E114" t="s">
        <v>337</v>
      </c>
      <c r="F114" t="s">
        <v>338</v>
      </c>
      <c r="G114" s="61">
        <v>0</v>
      </c>
    </row>
    <row r="115" spans="1:7" x14ac:dyDescent="0.25">
      <c r="E115" t="s">
        <v>339</v>
      </c>
      <c r="F115" t="s">
        <v>340</v>
      </c>
      <c r="G115" s="61">
        <v>0</v>
      </c>
    </row>
    <row r="116" spans="1:7" x14ac:dyDescent="0.25">
      <c r="E116" t="s">
        <v>341</v>
      </c>
      <c r="F116" t="s">
        <v>342</v>
      </c>
      <c r="G116" s="49">
        <v>428792</v>
      </c>
    </row>
    <row r="117" spans="1:7" x14ac:dyDescent="0.25">
      <c r="E117" t="s">
        <v>343</v>
      </c>
      <c r="F117" t="s">
        <v>344</v>
      </c>
      <c r="G117" s="49">
        <v>27006</v>
      </c>
    </row>
    <row r="118" spans="1:7" x14ac:dyDescent="0.25">
      <c r="E118" t="s">
        <v>345</v>
      </c>
      <c r="F118" s="53" t="s">
        <v>381</v>
      </c>
      <c r="G118" s="49">
        <v>81041</v>
      </c>
    </row>
    <row r="119" spans="1:7" x14ac:dyDescent="0.25">
      <c r="E119" s="53" t="s">
        <v>383</v>
      </c>
      <c r="F119" s="53" t="s">
        <v>382</v>
      </c>
      <c r="G119" s="49">
        <v>10640383.77</v>
      </c>
    </row>
    <row r="120" spans="1:7" x14ac:dyDescent="0.25">
      <c r="E120" t="s">
        <v>353</v>
      </c>
      <c r="F120" t="s">
        <v>354</v>
      </c>
      <c r="G120" s="49">
        <v>72731.759999999995</v>
      </c>
    </row>
    <row r="121" spans="1:7" x14ac:dyDescent="0.25">
      <c r="F121" t="s">
        <v>355</v>
      </c>
      <c r="G121" s="59">
        <f>SUM(G113:G120)</f>
        <v>15968166.529999999</v>
      </c>
    </row>
  </sheetData>
  <mergeCells count="4">
    <mergeCell ref="A2:A71"/>
    <mergeCell ref="A74:A92"/>
    <mergeCell ref="E2:E71"/>
    <mergeCell ref="E73:E10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Версия 22.07.24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Rakhmangulov</dc:creator>
  <cp:lastModifiedBy>Данилов Александр Александрович</cp:lastModifiedBy>
  <cp:lastPrinted>2023-05-19T06:53:31Z</cp:lastPrinted>
  <dcterms:created xsi:type="dcterms:W3CDTF">2022-11-17T06:43:25Z</dcterms:created>
  <dcterms:modified xsi:type="dcterms:W3CDTF">2024-07-23T06:59:34Z</dcterms:modified>
</cp:coreProperties>
</file>